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" sheetId="3" r:id="rId3"/>
    <sheet name="SO 430" sheetId="4" r:id="rId4"/>
    <sheet name="SO 521" sheetId="5" r:id="rId5"/>
  </sheets>
  <definedNames/>
  <calcPr/>
  <webPublishing/>
</workbook>
</file>

<file path=xl/sharedStrings.xml><?xml version="1.0" encoding="utf-8"?>
<sst xmlns="http://schemas.openxmlformats.org/spreadsheetml/2006/main" count="1717" uniqueCount="592">
  <si>
    <t>Firma: 4roads s.r.o.</t>
  </si>
  <si>
    <t>Rekapitulace ceny</t>
  </si>
  <si>
    <t>Stavba: 131601 - III/0066, III/00711, III/00716 Hřebeč, rekonstrukce silnic - aktualizace PD pro II. etapu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</si>
  <si>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</si>
  <si>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</si>
  <si>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</si>
  <si>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</si>
  <si>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</si>
  <si>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</si>
  <si>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</si>
  <si>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</si>
  <si>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</si>
  <si>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</si>
  <si>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</si>
  <si>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</si>
  <si>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131601</t>
  </si>
  <si>
    <t>III/0066, III/00711, III/00716 Hřebeč, rekonstrukce silnic - aktualizace PD pro II. etapu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</si>
  <si>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</si>
  <si>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</si>
  <si>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</si>
  <si>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</si>
  <si>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</si>
  <si>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</si>
  <si>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</si>
  <si>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</si>
  <si>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</si>
  <si>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</si>
  <si>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</si>
  <si>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</si>
  <si>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</si>
  <si>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</si>
  <si>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</si>
  <si>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</si>
  <si>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</si>
  <si>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</si>
  <si>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</si>
  <si>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</si>
  <si>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</si>
  <si>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</si>
  <si>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</si>
  <si>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</si>
  <si>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</si>
  <si>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</si>
  <si>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</si>
  <si>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</si>
  <si>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</si>
  <si>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</si>
  <si>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</si>
  <si>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</si>
  <si>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</si>
  <si>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</si>
  <si>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VV</t>
  </si>
  <si>
    <t>1=1,000 [A]</t>
  </si>
  <si>
    <t>TS</t>
  </si>
  <si>
    <t>zahrnuje veškeré náklady spojené s objednatelem požadovanými zařízeními</t>
  </si>
  <si>
    <t>02910</t>
  </si>
  <si>
    <t>a</t>
  </si>
  <si>
    <t>OPRAVA OBJÍZDNÝCH TRAS</t>
  </si>
  <si>
    <t>Oprava objízdných tras preliminářová položka se souhlasem investora  
Pozn. stavební položky budou sestaveny a čerpány v rozsahu potřebném pro 
zajištění oprav objízdných tras v cenové hladině dle aktuálně platného ceníku 
OTSKP v době provádění těchto prací.</t>
  </si>
  <si>
    <t>preliminář 
870 000 Kč =870 000,000 [A]</t>
  </si>
  <si>
    <t>zahrnuje veškeré náklady spojené s objednatelem požadovanými pracemi,</t>
  </si>
  <si>
    <t>02944</t>
  </si>
  <si>
    <t>OSTAT POŽADAVKY - DOKUMENTACE SKUTEČ PROVEDENÍ V DIGIT FORMĚ</t>
  </si>
  <si>
    <t>Ostatní požadavky - vypracování dokumentace (skutečné provedení 4 vyhotovení)</t>
  </si>
  <si>
    <t>zahrnuje veškeré náklady spojené s objednatelem požadovanými pracemi</t>
  </si>
  <si>
    <t>02950</t>
  </si>
  <si>
    <t>OSTATNÍ POŽADAVKY - POSUDKY, KONTROLY, REVIZNÍ ZPRÁVY</t>
  </si>
  <si>
    <t>Po dokončení stavby bude oprávněným subjektem (podle § 32a zákona) přímým měřením akustického tlaku A z dopravy na silnici III/00716 v denní i v noční době prokázáno splnění hyg. limitů v chráněném venkovní prostoru stavby nejbližších obytných objektů v souladu s požadavky § 30 zákona a §12 nařízení vlády č. 272/2011 Sb. o ochraně před nepříznivými účinky hluku a vibrací, ve znění pozdějších předpisů (dále jen „nařízení“). Výsledky měření budou zaslány na KHS k posouzení před kolaudací objektu.</t>
  </si>
  <si>
    <t>1 =1,000 [A]</t>
  </si>
  <si>
    <t>02960</t>
  </si>
  <si>
    <t>R</t>
  </si>
  <si>
    <t>OSTATNÍ POŽADAVKY - ODBORNÝ DOZOR</t>
  </si>
  <si>
    <t>PRL</t>
  </si>
  <si>
    <t>Archeologický průzkum dle stanoviska (částka bude upřesněna dle skutečného rozsahu prací a délky trvání)</t>
  </si>
  <si>
    <t>preliminář 
50 000 Kč =50 000,000 [A]</t>
  </si>
  <si>
    <t>zahrnuje veškeré náklady spojené s objednatelem požadovaným dozorem</t>
  </si>
  <si>
    <t>02990</t>
  </si>
  <si>
    <t>OSTATNÍ POŽADAVKY - INFORMAČNÍ TABULE</t>
  </si>
  <si>
    <t>2 sady informačních tabulí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</si>
  <si>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</si>
  <si>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SO 101</t>
  </si>
  <si>
    <t>Silnice III/00716 - ulice Opletalova</t>
  </si>
  <si>
    <t>014101</t>
  </si>
  <si>
    <t>POPLATKY ZA SKLÁDKU</t>
  </si>
  <si>
    <t>M3</t>
  </si>
  <si>
    <t>zemina</t>
  </si>
  <si>
    <t>dle položky 11130  64m3=64,000 [B] 
dle položky 12273  483+157=640,000 [I] 
dle položky 12960   43*0,1=4,300 [K] 
dle položky  129946  69,0m*3,14*0,4m*0,05m=4,333 [M] 
Celkem: B+I+K+M=712,633 [N]</t>
  </si>
  <si>
    <t>zahrnuje veškeré poplatky provozovateli skládky související s uložením odpadu na skládce.</t>
  </si>
  <si>
    <t>014102</t>
  </si>
  <si>
    <t>T</t>
  </si>
  <si>
    <t>suť  
ŽB (římsy - propustek)  
kamenný propustek</t>
  </si>
  <si>
    <t>dle položky  96616   17m3*2,2t/m3=37,400 [I] 
dle položky  96613   (7m*1,4m*1,4m)*2,3t/m3=31,556 [A] 
Celkem: I+A=68,956 [J]</t>
  </si>
  <si>
    <t>014132</t>
  </si>
  <si>
    <t>POPLATKY ZA SKLÁDKU TYP S-NO (NEBEZPEČNÝ ODPAD)</t>
  </si>
  <si>
    <t>dle položky 11333     (35,0+35,0)m3*1,9t/m3=133,000 [A]</t>
  </si>
  <si>
    <t>Zemní práce</t>
  </si>
  <si>
    <t>11130</t>
  </si>
  <si>
    <t>SEJMUTÍ DRNU</t>
  </si>
  <si>
    <t>M2</t>
  </si>
  <si>
    <t>sejmutí drnu tl. 0,1 m, včetně odvozu na skládku, poplatek za skládku položka 014101</t>
  </si>
  <si>
    <t>64/0,10=640,000 [A]</t>
  </si>
  <si>
    <t>včetně vodorovné dopravy  a uložení na skládku</t>
  </si>
  <si>
    <t>11332</t>
  </si>
  <si>
    <t>ODSTRANĚNÍ PODKLADŮ ZPEVNĚNÝCH PLOCH Z KAMENIVA NESTMELENÉHO</t>
  </si>
  <si>
    <t>Odstranění konstrukčních vrstev v tl. 0,22 m (se souhlasem TDS) + odvoz na mezideponii  - v místě autobusových zálivů</t>
  </si>
  <si>
    <t>294=294,000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</si>
  <si>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</si>
  <si>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</si>
  <si>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</si>
  <si>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a) odstranění konstrukčních vrstev s PAU tl. 0,10 m - nebezpečný odpad (se souhlasem TDS) - odvoz na skládku, poplatek za skládku položka 014132  
b) Odstranění PMH v tl. 120 mm - v místě autobusových zálivů - odvoz na skládku, nebezpečný odpad - 35,0 m3, poplatek za skládku položka 014132, zbývající PMH bude odvezeno na mezideponii s možností zpětného využití v rámci stavby - 116,0 m3.</t>
  </si>
  <si>
    <t>a) 35=35,000 [A] 
b) 116=116,000 [B] 
Celkem: A+B=151,000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</si>
  <si>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</si>
  <si>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7</t>
  </si>
  <si>
    <t>11372</t>
  </si>
  <si>
    <t>FRÉZOVÁNÍ ZPEVNĚNÝCH PLOCH ASFALTOVÝCH</t>
  </si>
  <si>
    <t>a) Odfrézování asfaltových vrstev v tl. 120 mm - v místě autobusových zálivů  
b) Odfrézování asfaltových vrstev v max. tl. 100 mm -  - R materiál použít do krajnic a recyklace  
povinný odkup zhotovitele</t>
  </si>
  <si>
    <t>a) 116=116,000 [A] 
b) 600=600,000 [B] 
Celkem: A+B=716,000 [C]</t>
  </si>
  <si>
    <t>8</t>
  </si>
  <si>
    <t>113765</t>
  </si>
  <si>
    <t>FRÉZOVÁNÍ DRÁŽKY PRŮŘEZU DO 600MM2 V ASFALTOVÉ VOZOVCE</t>
  </si>
  <si>
    <t>M</t>
  </si>
  <si>
    <t>275=275,000 [A]</t>
  </si>
  <si>
    <t>Položka zahrnuje veškerou manipulaci s vybouranou sutí a s vybouranými hmotami vč. uložení na skládku.</t>
  </si>
  <si>
    <t>12273</t>
  </si>
  <si>
    <t>ODKOPÁVKY A PROKOPÁVKY OBECNÉ TŘ. I</t>
  </si>
  <si>
    <t>a) Odstranění AZ v tl. 0,50 - s odvozem na skládku - v místě autobusových zálivů, poplatek za skládku položka 014101  
b) výkop (úprava příkopů, drenáž) - s odvozem na skládku, poplatek za skládku 014101</t>
  </si>
  <si>
    <t>a)  483=483,000 [A] 
b)  157=157,000 [B] 
Celkem: A+B=640,000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</si>
  <si>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</si>
  <si>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12583</t>
  </si>
  <si>
    <t>VYKOPÁVKY ZE ZEMNÍKŮ A SKLÁDEK TŘ. II</t>
  </si>
  <si>
    <t>ornice, dovoz včetně nákupu, viz položka 18231</t>
  </si>
  <si>
    <t>198*0,1=19,800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</si>
  <si>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</si>
  <si>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</t>
  </si>
  <si>
    <t>12960</t>
  </si>
  <si>
    <t>ČIŠTĚNÍ VODOTEČÍ A MELIORAČ KANÁLŮ OD NÁNOSŮ</t>
  </si>
  <si>
    <t>Propustek (km 0,756)  
odvoz na skládku, poplatek za skládku položka 014101</t>
  </si>
  <si>
    <t>43*0,1=4,300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</si>
  <si>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</si>
  <si>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</si>
  <si>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129946</t>
  </si>
  <si>
    <t>ČIŠTĚNÍ POTRUBÍ DN DO 400MM</t>
  </si>
  <si>
    <t>Pročištění stávajících propustků pod sjezdy, včetně odvozu na skládku, poplatek za skládku 014101</t>
  </si>
  <si>
    <t>69=69,000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</si>
  <si>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</si>
  <si>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</si>
  <si>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13273</t>
  </si>
  <si>
    <t>HLOUBENÍ RÝH ŠÍŘ DO 2M PAŽ I NEPAŽ TŘ. I</t>
  </si>
  <si>
    <t>Hloubení rýh šířky do 2 m 
včetně odvozu, uložení na trvalou skládku a poplatku za likvidaci</t>
  </si>
  <si>
    <t>připojení na stávající kanalizaci 
4,5=4,500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</si>
  <si>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</si>
  <si>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</si>
  <si>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17130</t>
  </si>
  <si>
    <t>ULOŽENÍ SYPANINY DO NÁSYPŮ V AKTIVNÍ ZÓNĚ SE ZHUTNĚNÍM</t>
  </si>
  <si>
    <t>Nová AZ z vhodného materiálu,  včetně dovozu a nákupu</t>
  </si>
  <si>
    <t>483=483,000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</si>
  <si>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</si>
  <si>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</si>
  <si>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17280</t>
  </si>
  <si>
    <t>ZŘÍZENÍ TĚSNĚNÍ Z NAKUPOVANÝCH MATERIÁLŮ</t>
  </si>
  <si>
    <t>Propustek (km 0,756)  
Zásyp nepropustnou zeminou min. tř. F6, hutnění na 95% PS  
 kompletní provedení zemní konstrukce včetně nákupu a dopravy materiálu</t>
  </si>
  <si>
    <t>14=14,000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</si>
  <si>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</si>
  <si>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16</t>
  </si>
  <si>
    <t>17411</t>
  </si>
  <si>
    <t>ZÁSYP JAM A RÝH ZEMINOU SE ZHUTNĚNÍM</t>
  </si>
  <si>
    <t>Zásyp jam a rýh zeminou se zhutněním</t>
  </si>
  <si>
    <t>připojení na stávající kanalizaci 
3,5=3,500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</si>
  <si>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</si>
  <si>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</si>
  <si>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</si>
  <si>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</si>
  <si>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Obsyp potrubí a objektů z nakupovaných materiálů</t>
  </si>
  <si>
    <t>připojení na stávající kanalizaci 
1,1=1,100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</si>
  <si>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</si>
  <si>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</t>
  </si>
  <si>
    <t>18231</t>
  </si>
  <si>
    <t>ROZPROSTŘENÍ ORNICE V ROVINĚ V TL DO 0,10M</t>
  </si>
  <si>
    <t>198=198,000 [A]</t>
  </si>
  <si>
    <t>položka zahrnuje:  
nutné přemístění ornice z dočasných skládek vzdálených do 50m  
rozprostření ornice v předepsané tloušťce v rovině a ve svahu do 1:5</t>
  </si>
  <si>
    <t>19</t>
  </si>
  <si>
    <t>18241</t>
  </si>
  <si>
    <t>ZALOŽENÍ TRÁVNÍKU RUČNÍM VÝSEVEM</t>
  </si>
  <si>
    <t>zeleň + následná péče</t>
  </si>
  <si>
    <t>Zahrnuje dodání předepsané travní směsi, její výsev na ornici, zalévání, první pokosení, to vše  
bez ohledu na sklon terénu</t>
  </si>
  <si>
    <t>Základy</t>
  </si>
  <si>
    <t>20</t>
  </si>
  <si>
    <t>21263</t>
  </si>
  <si>
    <t>TRATIVODY KOMPLET Z TRUB Z PLAST HMOT DN DO 150MM</t>
  </si>
  <si>
    <t>Podélná drenáž HDPE DN 110, SN 8, včetně obsypu kamenivem fr. 8/32 - 53 m3 a štěrkopískové lože fr. 0/22 tl. 100 mm - 7 m3</t>
  </si>
  <si>
    <t>220=220,000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</si>
  <si>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</si>
  <si>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</t>
  </si>
  <si>
    <t>21361</t>
  </si>
  <si>
    <t>DRENÁŽNÍ VRSTVY Z GEOTEXTILIE</t>
  </si>
  <si>
    <t>filtrační geotextilie CBR &gt; 2kN</t>
  </si>
  <si>
    <t>374=374,000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</si>
  <si>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</si>
  <si>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22</t>
  </si>
  <si>
    <t>272324</t>
  </si>
  <si>
    <t>ZÁKLADY ZE ŽELEZOBETONU DO C25/30</t>
  </si>
  <si>
    <t>Propustek (km 0,756)  
ŽB základ z betonu C25/30 XF3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</si>
  <si>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</si>
  <si>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23</t>
  </si>
  <si>
    <t>272365</t>
  </si>
  <si>
    <t>VÝZTUŽ ZÁKLADŮ Z OCELI 10505, B500B</t>
  </si>
  <si>
    <t>Propustek (km 0,756)  
Konstrukční výztuž ŽB čel 120 kg/m3</t>
  </si>
  <si>
    <t>14m3*0,120t/m3=1,680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</si>
  <si>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</si>
  <si>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</si>
  <si>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24</t>
  </si>
  <si>
    <t>317325</t>
  </si>
  <si>
    <t>ŘÍMSY ZE ŽELEZOBETONU DO C30/37</t>
  </si>
  <si>
    <t>Propustek (km 0,756)  
ŽB čelo z betonu C30/37 XC4/XF4</t>
  </si>
  <si>
    <t>6=6,000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</si>
  <si>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</si>
  <si>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25</t>
  </si>
  <si>
    <t>317365</t>
  </si>
  <si>
    <t>VÝZTUŽ ŘÍMS Z OCELI 10505, B500B</t>
  </si>
  <si>
    <t>6m3*0,120t/m3=0,720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</si>
  <si>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</si>
  <si>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</si>
  <si>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26</t>
  </si>
  <si>
    <t>45111A</t>
  </si>
  <si>
    <t>PODKL A VÝPLŇ VRSTVY Z DÍLCŮ BETON DO C20/25</t>
  </si>
  <si>
    <t>Propustek (km 0,756)  
Betonové lože pro dlažbu tl.0,10 m z C20/25 XF3</t>
  </si>
  <si>
    <t>3=3,000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</si>
  <si>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</si>
  <si>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</si>
  <si>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451312</t>
  </si>
  <si>
    <t>PODKLADNÍ A VÝPLŇOVÉ VRSTVY Z PROSTÉHO BETONU C12/15</t>
  </si>
  <si>
    <t>Propustek (km 0,756)  
Podkladní beton C12/15 X0 tl. 0,10 m (pod ŽB čely)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</si>
  <si>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</si>
  <si>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28</t>
  </si>
  <si>
    <t>451314</t>
  </si>
  <si>
    <t>PODKLADNÍ A VÝPLŇOVÉ VRSTVY Z PROSTÉHO BETONU C25/30</t>
  </si>
  <si>
    <t>Propustek (km 0,756)  
a) Podkladní beton C25/30n - XF3 v tl. 0,10 m  
b) beton min. C30/37 XF4, XD3 pod prefabrikovaný ŽB rám</t>
  </si>
  <si>
    <t>a) 3=3,000 [A] 
b) 11,0*2,0*0,10=2,200 [B] 
Celkem: A+B=5,200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</si>
  <si>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</si>
  <si>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</si>
  <si>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45152</t>
  </si>
  <si>
    <t>PODKLADNÍ A VÝPLŇOVÉ VRSTVY Z KAMENIVA DRCENÉHO</t>
  </si>
  <si>
    <t>lože pod dlažbu</t>
  </si>
  <si>
    <t>chodníková plocha v místě propustku 
11 * 0,05 =0,550 [A]</t>
  </si>
  <si>
    <t>položka zahrnuje dodávku předepsaného kameniva, mimostaveništní a vnitrostaveništní dopravu a jeho uložení 
není-li v zadávací dokumentaci uvedeno jinak, jedná se o nakupovaný materiál</t>
  </si>
  <si>
    <t>30</t>
  </si>
  <si>
    <t>45157</t>
  </si>
  <si>
    <t>PODKLADNÍ A VÝPLŇOVÉ VRSTVY Z KAMENIVA TĚŽENÉHO</t>
  </si>
  <si>
    <t>podsyp</t>
  </si>
  <si>
    <t>připojení na stávající kanalizaci 
1,0=1,000 [A]</t>
  </si>
  <si>
    <t>31</t>
  </si>
  <si>
    <t>465512</t>
  </si>
  <si>
    <t>DLAŽBY Z LOMOVÉHO KAMENE NA MC</t>
  </si>
  <si>
    <t>Propustek (km 0,756)  
Odláždění - dlažba z lomového kamene tl. 0,20m + vyspárování MC25 XF4</t>
  </si>
  <si>
    <t>25*0,2=5,000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</si>
  <si>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</si>
  <si>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32</t>
  </si>
  <si>
    <t>465921</t>
  </si>
  <si>
    <t>DLAŽBY Z BETONOVÝCH DLAŽDIC NA SUCHO</t>
  </si>
  <si>
    <t>betonová dlažba (shodná s navazujícími chodníky) tl. 60 mm</t>
  </si>
  <si>
    <t>chodníková plocha v místě propustku 
11 =11,000 [A]</t>
  </si>
  <si>
    <t>položka zahrnuje: 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</si>
  <si>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>Komunikace</t>
  </si>
  <si>
    <t>33</t>
  </si>
  <si>
    <t>56210</t>
  </si>
  <si>
    <t>VOZOVKOVÉ VRSTVY Z MATERIÁLŮ STABIL CEMENTEM</t>
  </si>
  <si>
    <t>a) komunikace - recyklace 
Cementová stabilizace SC C3/4 0/32, v tl. 120 mm v místech povrchových znaků inženýrských sítí 
b) komunikace - autobusové zálivy (D1-N-8-IV-PIII) + v místě propustku 
Cementová stabilizace SC C3/4 0/32 v tl. 150 mm</t>
  </si>
  <si>
    <t>a)  7,2=7,200 [A] 
b)  148=148,000 [B] 
Celkem: A+B=155,200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</si>
  <si>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</si>
  <si>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34</t>
  </si>
  <si>
    <t>56330</t>
  </si>
  <si>
    <t>A</t>
  </si>
  <si>
    <t>VOZOVKOVÉ VRSTVY ZE ŠTĚRKODRTI</t>
  </si>
  <si>
    <t>komunikace - autobusové zálivy (D1-N-8-IV-PIII) + v místě propustku  
Štěrkodrť ŠDA 0/63, tl. 200 mm</t>
  </si>
  <si>
    <t>237=237,000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</si>
  <si>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</si>
  <si>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35</t>
  </si>
  <si>
    <t>B</t>
  </si>
  <si>
    <t>Štěrkodrť ŠDb 0/63, tl. 250 mm</t>
  </si>
  <si>
    <t>chodníková plocha v místě propustku 
11 * 0,25 =2,750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</si>
  <si>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</si>
  <si>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36</t>
  </si>
  <si>
    <t>567504</t>
  </si>
  <si>
    <t>VRSTVY PRO OBNOVU A OPRAVY RECYK ZA STUDENA CEM A ASF EMULZÍ</t>
  </si>
  <si>
    <t>komunikace - recyklace 
Rozfrézování konstrukce vozovky na hloubku 0,12 m a urovnání/reprofilování a provedení recyklace za studena na místě se zhutněním, včetně předrcení v mobilním drtiči</t>
  </si>
  <si>
    <t>6120*0,12=734,400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</si>
  <si>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</si>
  <si>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37</t>
  </si>
  <si>
    <t>56960</t>
  </si>
  <si>
    <t>ZPEVNĚNÍ KRAJNIC Z RECYKLOVANÉHO MATERIÁLU</t>
  </si>
  <si>
    <t>komunikace - recyklace  
a) nezpevněné krajnice R-mat  tl. 0,10 m  
b) nezpevněné sjezdy (oprava fornou dosypání R-materiálu)</t>
  </si>
  <si>
    <t>a) 138=138,000 [A] 
b)  115*0,1=11,500 [B] 
Celkem: A+B=149,500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</si>
  <si>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</si>
  <si>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38</t>
  </si>
  <si>
    <t>572211</t>
  </si>
  <si>
    <t>SPOJOVACÍ POSTŘIK Z ASFALTU DO 0,5KG/M2</t>
  </si>
  <si>
    <t>a) komunikace - recyklace  
spojovací postřik  PS-C 0,30 kg/m2  
b) komunikace - autobusové zálivy (D1-N-8-IV-PIII) + v místě propustku  
spojovací postřik  PS-C 0,30 kg/m2</t>
  </si>
  <si>
    <t>a)  5893=5 893,000 [D] 
b)   949=949,000 [E] 
Celkem: D+E=6 842,000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</si>
  <si>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</si>
  <si>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39</t>
  </si>
  <si>
    <t>572221</t>
  </si>
  <si>
    <t>SPOJOVACÍ POSTŘIK Z ASFALTU DO 1,0KG/M2</t>
  </si>
  <si>
    <t>a) komunikace - recyklace  
spojovací postřik  PS-C 0,60 kg/m2  
b) komunikace - autobusové zálivy (D1-N-8-IV-PIII) + v místě propustku  
spojovací postřik PS-C 0,60 kg/m2</t>
  </si>
  <si>
    <t>a) 6118=6 118,000 [A] 
b) 985=985,000 [B] 
Celkem: A+B=7 103,000 [C]</t>
  </si>
  <si>
    <t>40</t>
  </si>
  <si>
    <t>574A04</t>
  </si>
  <si>
    <t>ASFALTOVÝ BETON PRO OBRUSNÉ VRSTVY ACO 11+, 11S</t>
  </si>
  <si>
    <t>a) komunikace - recyklace  
asfaltový beton pro obrusné vrstvy ACO 11+ 50/70 tl. 40 mm  
napojení na stávající stav (napojení asfaltových vrstev z ACO 11+ 50/70 tl. 40 mm  
b) komunikace - autobusové zálivy (D1-N-8-IV-PIII) + v místě propustku  
asfaltový beton pro obrusné vrstvy  ACO 11+ 50/70 tl. 40 mm  
b)</t>
  </si>
  <si>
    <t>a)  233m3+(212m2*0,04m)=241,480 [A] 
b)    38m3=38,000 [B] 
Celkem: A+B=279,480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</si>
  <si>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</si>
  <si>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41</t>
  </si>
  <si>
    <t>574C06</t>
  </si>
  <si>
    <t>ASFALTOVÝ BETON PRO LOŽNÍ VRSTVY ACL 16+, 16S</t>
  </si>
  <si>
    <t>a) komunikace - recyklace  
asfaltový beton ložní ACL 16+ 50/70 tl. 60 mm  
b) komunikace - autobusové zálivy (D1-N-8-IV-PIII) + v místě propustku  
asfaltový beton ložní ACP 16+ 50/70 tl. 70 mm</t>
  </si>
  <si>
    <t>a) 354m3=354,000 [K] 
b)   66m3=66,000 [L] 
Celkem: K+L=420,000 [M]</t>
  </si>
  <si>
    <t>Přidružená stavební výroba</t>
  </si>
  <si>
    <t>42</t>
  </si>
  <si>
    <t>711111</t>
  </si>
  <si>
    <t>IZOLACE BĚŽNÝCH KONSTRUKCÍ PROTI ZEMNÍ VLHKOSTI ASFALTOVÝMI NÁTĚRY</t>
  </si>
  <si>
    <t>Propustek (km 0,756)  
Izolace, penetrační nátěr + 2 x asfaltový nátěr</t>
  </si>
  <si>
    <t>73=73,000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</si>
  <si>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</si>
  <si>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</si>
  <si>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43</t>
  </si>
  <si>
    <t>87434</t>
  </si>
  <si>
    <t>POTRUBÍ Z TRUB PLASTOVÝCH ODPADNÍCH DN DO 200MM</t>
  </si>
  <si>
    <t>Potrubí z trub plastových odpadních DN 200</t>
  </si>
  <si>
    <t>připojení na stávající kanalizaci 
1,2=1,200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</si>
  <si>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</si>
  <si>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44</t>
  </si>
  <si>
    <t>87627</t>
  </si>
  <si>
    <t>CHRÁNIČKY Z TRUB PLASTOVÝCH DN DO 100MM</t>
  </si>
  <si>
    <t>chráničky plastové DN100 4x</t>
  </si>
  <si>
    <t>chodníková plocha v místě propustku 
4 * 6 =24,000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</si>
  <si>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</si>
  <si>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45</t>
  </si>
  <si>
    <t>89712</t>
  </si>
  <si>
    <t>VPUSŤ KANALIZAČNÍ ULIČNÍ KOMPLETNÍ Z BETONOVÝCH DÍLCŮ</t>
  </si>
  <si>
    <t>KUS</t>
  </si>
  <si>
    <t>Nová uliční vpust</t>
  </si>
  <si>
    <t>13=13,000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</si>
  <si>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</si>
  <si>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46</t>
  </si>
  <si>
    <t>89921</t>
  </si>
  <si>
    <t>VÝŠKOVÁ ÚPRAVA POKLOPŮ</t>
  </si>
  <si>
    <t>a)  Rektifikace poklopů  
b)  Rektifikace šoupat</t>
  </si>
  <si>
    <t>a) 16=16,000 [A] 
b) 14=14,000 [B] 
Celkem: A+B=30,000 [C]</t>
  </si>
  <si>
    <t>- položka výškové úpravy zahrnuje všechny nutné práce a materiály pro zvýšení nebo snížení zařízení (včetně nutné úpravy stávajícího povrchu vozovky nebo chodníku).</t>
  </si>
  <si>
    <t>47</t>
  </si>
  <si>
    <t>899309</t>
  </si>
  <si>
    <t>DOPLŇKY NA POTRUBÍ - VÝSTRAŽNÁ FÓLIE</t>
  </si>
  <si>
    <t>Výstražná fólie</t>
  </si>
  <si>
    <t>- Položka zahrnuje veškerý materiál, výrobky a polotovary, včetně mimostaveništní a vnitrostaveništní dopravy (rovněž přesuny), včetně naložení a složení,případně s uložením.</t>
  </si>
  <si>
    <t>48</t>
  </si>
  <si>
    <t>89945</t>
  </si>
  <si>
    <t>VÝŘEZ, VÝSEK, ÚTES NA POTRUBÍ DN DO 300MM</t>
  </si>
  <si>
    <t>výřez, výsek, útes na potrubí DN do 300 mm</t>
  </si>
  <si>
    <t>připojení na stávající kanalizaci 
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</si>
  <si>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</si>
  <si>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49</t>
  </si>
  <si>
    <t>899642</t>
  </si>
  <si>
    <t>ZKOUŠKA VODOTĚSNOSTI POTRUBÍ DN DO 200MM</t>
  </si>
  <si>
    <t>Zkouška vodotěsnosti DN 200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</si>
  <si>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</si>
  <si>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50</t>
  </si>
  <si>
    <t>89980</t>
  </si>
  <si>
    <t>TELEVIZNÍ PROHLÍDKA POTRUBÍ</t>
  </si>
  <si>
    <t>Televizní prohlídka potrubí</t>
  </si>
  <si>
    <t>položka zahrnuje prohlídku potrubí televizní kamerou, záznam prohlídky na nosičích DVD a vyhotovení závěrečného písemného protokolu</t>
  </si>
  <si>
    <t>Ostatní konstrukce a práce</t>
  </si>
  <si>
    <t>51</t>
  </si>
  <si>
    <t>9111A1</t>
  </si>
  <si>
    <t>ZÁBRADLÍ SILNIČNÍ S VODOR MADLY - DODÁVKA A MONTÁŽ</t>
  </si>
  <si>
    <t>Propustek (km 0,756)  
Zábradlí z kompozitního materiálu dle TP 186, trojmadlové výšky 1,1m, osazené do patní desky</t>
  </si>
  <si>
    <t>18=18,000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</si>
  <si>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</si>
  <si>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52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</si>
  <si>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</si>
  <si>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</si>
  <si>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</si>
  <si>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53</t>
  </si>
  <si>
    <t>914911</t>
  </si>
  <si>
    <t>SLOUPKY A STOJKY DOPRAVNÍCH ZNAČEK Z OCEL TRUBEK SE ZABETONOVÁNÍM - DODÁVKA A MONTÁŽ</t>
  </si>
  <si>
    <t>Sloupky k SDZ včetně základu</t>
  </si>
  <si>
    <t>položka zahrnuje:  
- sloupky a upevňovací zařízení včetně jejich osazení (betonová patka, zemní práce)</t>
  </si>
  <si>
    <t>54</t>
  </si>
  <si>
    <t>915111</t>
  </si>
  <si>
    <t>VODOROVNÉ DOPRAVNÍ ZNAČENÍ BARVOU HLADKÉ - DODÁVKA A POKLÁDKA</t>
  </si>
  <si>
    <t>V12a      9=9,000 [A] 
V4 (0,125) 235=235,000 [B] 
V4(0,250)  14=14,000 [C] 
V4 (0,5x0,5x0,25) 9=9,000 [D] 
V11a   13=13,000 [E] 
V2b (1,5x1,5x0,125)  6=6,000 [F] 
V7a    38=38,000 [G] 
Celkem: A+B+C+D+E+F+G=324,000 [H]</t>
  </si>
  <si>
    <t>položka zahrnuje:  
- dodání a pokládku nátěrového materiálu (měří se pouze natíraná plocha)  
- předznačení a reflexní úpravu</t>
  </si>
  <si>
    <t>55</t>
  </si>
  <si>
    <t>915231</t>
  </si>
  <si>
    <t>VODOR DOPRAV ZNAČ PLASTEM PROFIL ZVUČÍCÍ - DOD A POKLÁDKA</t>
  </si>
  <si>
    <t>56</t>
  </si>
  <si>
    <t>917224</t>
  </si>
  <si>
    <t>SILNIČNÍ A CHODNÍKOVÉ OBRUBY Z BETONOVÝCH OBRUBNÍKŮ ŠÍŘ 150MM</t>
  </si>
  <si>
    <t>Silniční betonová obruba 150/300/1000 do C20/25N XF3 v tl. Min. 0,10 m</t>
  </si>
  <si>
    <t>351=351,000 [A]</t>
  </si>
  <si>
    <t>Položka zahrnuje:  
dodání a pokládku betonových obrubníků o rozměrech předepsaných zadávací dokumentací  
betonové lože i boční betonovou opěrku.</t>
  </si>
  <si>
    <t>57</t>
  </si>
  <si>
    <t>Silniční betonová obruba 150/250/1000 do C20/25N XF3 v tl. Min. 0,10 m</t>
  </si>
  <si>
    <t>chodníková plocha v místě propustku 
6 =6,000 [A]</t>
  </si>
  <si>
    <t>Položka zahrnuje: 
dodání a pokládku betonových obrubníků o rozměrech předepsaných zadávací dokumentací 
betonové lože i boční betonovou opěrku.</t>
  </si>
  <si>
    <t>58</t>
  </si>
  <si>
    <t>91841</t>
  </si>
  <si>
    <t>PROPUSTY RÁMOVÉ 200/100</t>
  </si>
  <si>
    <t>Propustek (km 0,756) 
Prefabrikovaný ŽB rám vnitřní rozměr 2,0x1,0 m, beton min. C30/37 XF4, XD3</t>
  </si>
  <si>
    <t>9,6=9,600 [A]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</si>
  <si>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</si>
  <si>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59</t>
  </si>
  <si>
    <t>931315</t>
  </si>
  <si>
    <t>TĚSNĚNÍ DILATAČ SPAR ASF ZÁLIVKOU PRŮŘ DO 600MM2</t>
  </si>
  <si>
    <t>zálivka N2</t>
  </si>
  <si>
    <t>položka zahrnuje dodávku a osazení předepsaného materiálu, očištění ploch spáry před úpravou, očištění okolí spáry po úpravě  
nezahrnuje těsnící profil</t>
  </si>
  <si>
    <t>60</t>
  </si>
  <si>
    <t>96613</t>
  </si>
  <si>
    <t>BOURÁNÍ KONSTRUKCÍ Z KAMENE NA MC</t>
  </si>
  <si>
    <t>odstranění kamenného propustku klenbového šířky 1,4 m a výšky 1,4 m včetně odpozu na skládku, poplatek za skládku položka 014102</t>
  </si>
  <si>
    <t>7m*1,4m*1,4m=13,720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</si>
  <si>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</si>
  <si>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61</t>
  </si>
  <si>
    <t>96616</t>
  </si>
  <si>
    <t>BOURÁNÍ KONSTRUKCÍ ZE ŽELEZOBETONU</t>
  </si>
  <si>
    <t>Propustek (km 0,756)  
 Odstranění ŽB říms, včetně odvozu na skládku, poplatek za skládku 014102</t>
  </si>
  <si>
    <t>17=17,000 [A]</t>
  </si>
  <si>
    <t>SO 430</t>
  </si>
  <si>
    <t>Přeložky a ochrany kabelů VO</t>
  </si>
  <si>
    <t>přebytečná zemina  
dle pol. č. 17120</t>
  </si>
  <si>
    <t>1,62=1,620 [A]</t>
  </si>
  <si>
    <t>OSTATNÍ POŽADAVKY - ZEMĚMĚŘIČSKÁ MĚŘENÍ</t>
  </si>
  <si>
    <t>vytyčení trasy kabelového vedení</t>
  </si>
  <si>
    <t>zahrnuje veškeré náklady spojené s objednatelem požadovanými pracemi,   
- pro stanovení orientační investorské ceny určete jednotkovou cenu jako 1% odhadované ceny stavby</t>
  </si>
  <si>
    <t>b</t>
  </si>
  <si>
    <t>zaměření trasy skutečného provedení</t>
  </si>
  <si>
    <t>02940</t>
  </si>
  <si>
    <t>OSTATNÍ POŽADAVKY - VYPRACOVÁNÍ DOKUMENTACE</t>
  </si>
  <si>
    <t>Dokumentace skutečného provedení v dig.a tištěné formě</t>
  </si>
  <si>
    <t>Funkční zkouška stáv.kabelu</t>
  </si>
  <si>
    <t>Dozor majetkového správce</t>
  </si>
  <si>
    <t>zemina ponechána na místě pro zpětný zásyp, viz položka 17411  
kabelová rýha 0,5*1,3*9=5,85  m3  
odměřeno Autocadem ze SITUACE</t>
  </si>
  <si>
    <t>0,5*1,3*9=5,850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</si>
  <si>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</si>
  <si>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</si>
  <si>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</si>
  <si>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přebytečná zemina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</si>
  <si>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</si>
  <si>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- 4,23 m3,  přebytečná zemina 5,85-4,23=1,62m3  odvoz na skládku popaltek za skládku 014101  
odměřeno Autocadem ze SITUACE</t>
  </si>
  <si>
    <t>4,23=4,230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</si>
  <si>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</si>
  <si>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podkladní beton obetonování chrániček:  0,5*0,1*9=0,45</t>
  </si>
  <si>
    <t>0,5*0,1*9=0,450 [A]</t>
  </si>
  <si>
    <t>obetonování chrániček:   0,5*0,26*9=1,17</t>
  </si>
  <si>
    <t>0,5*0,26*9=1,170 [A]</t>
  </si>
  <si>
    <t>702211</t>
  </si>
  <si>
    <t>KABELOVÁ CHRÁNIČKA ZEMNÍ DN DO 100 MM</t>
  </si>
  <si>
    <t>kabelový prostup z PVC rour, chránička pr. 110/94  
planimetrováno programem Autocad ze SITUACE</t>
  </si>
  <si>
    <t>9=9,000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</si>
  <si>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</si>
  <si>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702232</t>
  </si>
  <si>
    <t>KABELOVÁ CHRÁNIČKA ZEMNÍ DĚLENÁ DN PŘES 100 DO 200 MM</t>
  </si>
  <si>
    <t>Kabelový prostup z PE rour, chránička dělená pr. 160/110mm  
planimetrováno programem Autocad ze SITUACE</t>
  </si>
  <si>
    <t>702312</t>
  </si>
  <si>
    <t>ZAKRYTÍ KABELŮ VÝSTRAŽNOU FÓLIÍ ŠÍŘKY PŘES 20 DO 40 CM</t>
  </si>
  <si>
    <t>fólie PVC šířka 33 cm  
odměřeno Autocadem ze SITUACE</t>
  </si>
  <si>
    <t>2*9=18,000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</si>
  <si>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</si>
  <si>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709110</t>
  </si>
  <si>
    <t>PROVIZORNÍ ZAJIŠTĚNÍ KABELU VE VÝKOPU</t>
  </si>
  <si>
    <t>zajištění kabelů při křížení  
odečteno z výkresu SITUACE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</si>
  <si>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</si>
  <si>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709120</t>
  </si>
  <si>
    <t>PROVIZORNÍ ZAJIŠTĚNÍ POTRUBÍ VE VÝKOPU</t>
  </si>
  <si>
    <t>zajištění trubních IS při křížení  
odečteno z výkresu SITUACE</t>
  </si>
  <si>
    <t>742P13</t>
  </si>
  <si>
    <t>ZATAŽENÍ KABELU DO CHRÁNIČKY - KABEL DO 4 KG/M</t>
  </si>
  <si>
    <t>uložení stávajícího kabelu do dělené chráničky  
dle pol. č. 702232</t>
  </si>
  <si>
    <t>1. Položka obsahuje:  
 – montáž kabelu o váze do 4 kg/m do chráničky/ kolektoru  
2. Položka neobsahuje:  
 X  
3. Způsob měření:  
Měří se metr délkový.</t>
  </si>
  <si>
    <t>SO 521</t>
  </si>
  <si>
    <t>Přeložka STL plynovodu</t>
  </si>
  <si>
    <t>poplatek za uložení přebytku výkopku (vytlačená kubatura - zemina) na skládku</t>
  </si>
  <si>
    <t>1,1*0,65*27,62+1,3*0,88*6,35=27,013 [A] přeložka</t>
  </si>
  <si>
    <t>01432</t>
  </si>
  <si>
    <t>POPLATKY ZA VYPUŠTĚNÝ PLYN</t>
  </si>
  <si>
    <t>poplatky dle skutečného stavu v době realizace</t>
  </si>
  <si>
    <t>zahrnuje náklady majiteli za způsobernou ztrátu</t>
  </si>
  <si>
    <t>015250</t>
  </si>
  <si>
    <t>POPLATKY ZA LIKVIDACI ODPADŮ NEKONTAMINOVANÝCH - 17 02 03  POLYETYLÉNOVÉ  PODLOŽKY (ŽEL. SVRŠEK)</t>
  </si>
  <si>
    <t>srovnatelně - poplatky za likvidaci stávajícího plynovodního potrubí z PE trub d.110 - 11,55 m</t>
  </si>
  <si>
    <t>11,55*0,00219=0,025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</si>
  <si>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</si>
  <si>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02852</t>
  </si>
  <si>
    <t>PRŮZKUMNÉ PRÁCE DIAGNOSTIKY KONSTRUKCÍ V PODZEMÍ</t>
  </si>
  <si>
    <t>zjištění stáv.stavu plynovodu</t>
  </si>
  <si>
    <t>02911</t>
  </si>
  <si>
    <t>OSTATNÍ POŽADAVKY - GEODETICKÉ ZAMĚŘENÍ</t>
  </si>
  <si>
    <t>HM</t>
  </si>
  <si>
    <t>geodetické zaměření nově navržené přeložky plynovodu během výstavby</t>
  </si>
  <si>
    <t>veškerá opatření podle plánu BOZP</t>
  </si>
  <si>
    <t>02960R</t>
  </si>
  <si>
    <t>OSTATNÍ POŽADAVKY</t>
  </si>
  <si>
    <t>provádění bypasu - zabalonování stáv.potrubí PE d.110 (DN 100)</t>
  </si>
  <si>
    <t>12110</t>
  </si>
  <si>
    <t>SEJMUTÍ ORNICE NEBO LESNÍ PŮDY</t>
  </si>
  <si>
    <t>sejmutí ornice v tl. 30 cm v pásu šíře 5 m v trase přeložky mimo prostor komunikace, ornice bude použita pro zpětné rozprostření, vč.odvozu ornice na mezideponii v prostoru staveniště</t>
  </si>
  <si>
    <t>(13-8,34+27,3-16,8)*5*0,3=22,740 [A]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</si>
  <si>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</si>
  <si>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</si>
  <si>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</si>
  <si>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natěžení a dovoz  materiálů (výkopku) z mezideponie, včetně rozvozných vzdáleností, zásyp rýhy pro přeložku plynovodu (38,177 m3)  a pro odstranění stáv.plynovodu (10,742 m3)  
natěžení a dovoz  materiálů (ornice) z mezideponie, včetně rozvozných vzdáleností - zpětné rozprostření ornice (22,74 m3)</t>
  </si>
  <si>
    <t>65,19-27,013=38,177 [A]  zásyp rýhy pro přeložku 
10,742=10,742 [D] zásyp rýhy pro odstranění stáv.plynovodu  
22,74=22,740 [B] zpětné rozprostření ornice 
A+B+D=71,659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</si>
  <si>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</si>
  <si>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rýha šíře 1,10 m ( potrubí přeložky d.110), vč.odvozu výkopku na deponii (výkopek pro zpětný zásyp 38,180 m3) nebo na skládku ( přebytek výkopku - vytlačená kubatura 27,010 m3),   
rýha šíře 1,10 m ( výkop pro odstranění stávajícího potrubí d.110), vč.odvozu výkopku na deponii (výkopek pro zpětný zásyp 10,742m3)</t>
  </si>
  <si>
    <t>1,1*11,5+1,3*5,6+1,1*8,25+1,3*7,95+1,1*23,5=65,190 [A]  výkop pro přeložku, kubatury dle Acad 
(0,99+0,87)/2*11,55=10,742 [B]  výkop pro odstranění stávajícího potrubí d.110, kubatury dle Acad 
A+B=75,932 [C]</t>
  </si>
  <si>
    <t>výkopek pro zásyp ukládaný na mezideponii -38,177 + 10,742 m3, výkopek (přebytek výkopku) ukládaný  na  skládku 27,013 m3  
ornice ukládaná na deponii - 22,74 m3</t>
  </si>
  <si>
    <t>1,1*11,5+1,3*5,6+1,1*8,25+1,3*7,95+1,1*23,5=65,190 [A]  výkop pro přeložku, kubatury dle Acad 
(0,99+0,87)/2*11,55=10,742 [D]  výkop pro odstranění stávajícího potrubí d.110, kubatury dle Acad 
(13-8,34+27,3-16,8)*5*0,3=22,740 [B] ornice 
A+B+D=98,672 [C]</t>
  </si>
  <si>
    <t>zásyp rýh pro přeložku plynoovodu - 38,177 m3, zásyp rýh pro odstranění stáv.plynovodu 10,742 m3  
Požadavky a výsledné parametry dle ČSN 736133. Kompletní provedení včetně výběru potřebných materiálů, včetně všech souvisejících prací ( úprava  ukládaného  materiálu  vlhčením,  tříděním,  promícháním  nebo  vysoušením,  příp. jiné úpravy za účelem zlepšení jeho  mech. vlastností).  
Zhotovitel navrhne a ocení pro něj nejvhodnější technologii tak, aby byly splněny definované požadavky. Prokázání vhodnosti bude doloženo splněním definovaných požadovaných parametrů v souladu s TKP a ZTKP.</t>
  </si>
  <si>
    <t>65,19-27,013=38,177 [A]  zásyp rýhy pro přeložku 
10,742=10,742 [B]  zásyp rýhy pro odstranění stáv.plynovodu  
A+B=48,919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</si>
  <si>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</si>
  <si>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Obsyp potrubí přeložky  pískem do 8 mm, 300 mm nad vrchol potrubí a chráničky   
Požadavky a výsledné parametry dle ČSN 736133, ČSN 721006 a ČSN 736244  
Kompletní provedení včetně nákupu a dodávky potřebných materiálů, včetně všech souvisejících prací (např. natěžení, dopravy, uložení, hutnění atp.).  
Zhotovitel navrhne a ocení pro něj nejvhodnější technologii tak, aby byly splněny definované požadavky. Prokázání vhodnosti bude doloženo splněním definovaných požadovaných parametrů v souladu s TKP a ZTKP.</t>
  </si>
  <si>
    <t>(33,97-6,35)*(1,1*0,41-3,14*0,11*0,11/4)+6,35*(1,3*0,62-3,14*0,315*0,315/4)=16,818 [A]  přeložka - kubatury dle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</si>
  <si>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</si>
  <si>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18130</t>
  </si>
  <si>
    <t>ÚPRAVA PLÁNĚ BEZ ZHUTNĚNÍ</t>
  </si>
  <si>
    <t>v místě zpětného rozprostření ornice</t>
  </si>
  <si>
    <t>(13-8,34+27,3-16,8)*5=75,800 [A]  plocha dle pol.č.18230, zpětné rozprostření ornice</t>
  </si>
  <si>
    <t>položka zahrnuje úpravu pláně včetně vyrovnání výškových rozdílů</t>
  </si>
  <si>
    <t>18230</t>
  </si>
  <si>
    <t>ROZPROSTŘENÍ ORNICE V ROVINĚ</t>
  </si>
  <si>
    <t>zpětné rozprostření ornice v tl. 30 cm</t>
  </si>
  <si>
    <t>(13-8,34+27,3-16,8)*5=75,800 [A]</t>
  </si>
  <si>
    <t>18242</t>
  </si>
  <si>
    <t>ZALOŽENÍ TRÁVNÍKU HYDROOSEVEM NA ORNICI</t>
  </si>
  <si>
    <t>na znovurozprostřené ornici</t>
  </si>
  <si>
    <t>(13-8,34+27,3-16,8)*5=75,800 [A]  plocha dle pol.č.18230</t>
  </si>
  <si>
    <t>Zahrnuje dodání předepsané travní směsi, hydroosev na ornici, zalévání, první pokosení, to vše bez ohledu na sklon terénu</t>
  </si>
  <si>
    <t>18247</t>
  </si>
  <si>
    <t>OŠETŘOVÁNÍ TRÁVNÍKU</t>
  </si>
  <si>
    <t>3x pokosení se shrabáním, naložení shrabků na doprav.prostředek, s odvozem a se složením</t>
  </si>
  <si>
    <t>(13-8,34+27,3-16,8)*5*3=227,400 [A]  plocha dle pol.č.18230</t>
  </si>
  <si>
    <t>Zahrnuje pokosení se shrabáním, naložení shrabků na dopravní prostředek, s odvozem a se složením, to vše bez ohledu na sklon terénu  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</si>
  <si>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</si>
  <si>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</si>
  <si>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</si>
  <si>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21262</t>
  </si>
  <si>
    <t>TRATIVODY KOMPLET Z TRUB Z PLAST HMOT DN DO 100MM</t>
  </si>
  <si>
    <t>pracovní drenáž DN 100, vč.štěrkového podsypu a obsypu 32-63 mm, bez zemních prací-zemní práce jsou součástí výkopu rýh, rozsah drenáží bude možno upřesnit dle skutečného výskytu podzemní vody po provedení výkopů, jedná se o provizorní trativod provedený z důvodu provádění přeložky vodovodu</t>
  </si>
  <si>
    <t>33,97=33,970 [A]</t>
  </si>
  <si>
    <t>pískové lože pod potrubím, tl. 110 (d.110) a 130 mm (chránička d.315), vč.dodávky písku</t>
  </si>
  <si>
    <t>(33,97-6,35)*0,11*1,10 +6,35*0,13*1,3=4,415 [A]  přeložka - kubatury dle Acad</t>
  </si>
  <si>
    <t>položka zahrnuje dodávku předepsaného kameniva, mimostaveništní a vnitrostaveništní dopravu a jeho uložení  
není-li v zadávací dokumentaci uvedeno jinak, jedná se o nakupovaný materiál</t>
  </si>
  <si>
    <t>87327</t>
  </si>
  <si>
    <t>POTRUBÍ Z TRUB PLASTOVÝCH TLAKOVÝCH SVAŘOVANÝCH DN DO 100MM</t>
  </si>
  <si>
    <t>potrubí z plastových trub PE 100 RC SDR 17 d.110x6,6 mm (DN 100), vč.tvarovek, 27,62 m uloženo v zemi, 6,35 m v ochranné trubce</t>
  </si>
  <si>
    <t>33,97=33,970 [A] přeložka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</si>
  <si>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</si>
  <si>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87645</t>
  </si>
  <si>
    <t>CHRÁNIČKY Z TRUB PLASTOVÝCH DN DO 300MM</t>
  </si>
  <si>
    <t>ochranná trubka - potrubí z plastových trub PE 100 RC SDR 17 d.315x18,7 mm (DN 300)</t>
  </si>
  <si>
    <t>2,53+3,82=6,350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</si>
  <si>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</si>
  <si>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87827</t>
  </si>
  <si>
    <t>NASUNUTÍ PLAST TRUB DN DO 100MM DO CHRÁNIČKY</t>
  </si>
  <si>
    <t>nasunutí plastových trub PE 100 RC SDR 17 d.110x6,6 mm do ochranné  trubky  z plastových trub PE 100 RC SDR 17 d.315x18,7 mm, vč.těsnících manžet d.315/110 - 2x2ks a kluzných objímek d.110</t>
  </si>
  <si>
    <t>6,35=6,350 [A]</t>
  </si>
  <si>
    <t>položka zahrnuje:  
pojízdná sedla (objímky)  
případně předepsané utěsnění konců chráničky  
nezahrnuje dodávku potrubí</t>
  </si>
  <si>
    <t>899308</t>
  </si>
  <si>
    <t>DOPLŇKY NA POTRUBÍ - SIGNALIZAČ VODIČ</t>
  </si>
  <si>
    <t>vyhledávací vodič CY min.6 mm2 v trase přeložky plynovodu</t>
  </si>
  <si>
    <t>33,97*1,05=35,669 [A] přeložka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</si>
  <si>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</si>
  <si>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žlutá barva - pozor plynovod</t>
  </si>
  <si>
    <t>89942</t>
  </si>
  <si>
    <t>VÝŘEZ, VÝSEK, ÚTES NA POTRUBÍ DN DO 100MM</t>
  </si>
  <si>
    <t>napojení na stávající plynovod PE d.110, přeložka - 2ks</t>
  </si>
  <si>
    <t>2=2,000 [A]</t>
  </si>
  <si>
    <t>899621</t>
  </si>
  <si>
    <t>TLAKOVÉ ZKOUŠKY POTRUBÍ DN DO 100MM</t>
  </si>
  <si>
    <t>tlaková zkouška plynovodního potrubí PE d.110  -  přeložka</t>
  </si>
  <si>
    <t>93658</t>
  </si>
  <si>
    <t>OCHRANNÉ TYČOVÉ ZNAKY - ORIENTAČNÍ SLOUPKY</t>
  </si>
  <si>
    <t>orientační sloupek v lomech plynovodu - ocel.trubka 78/3 mm, dl.2,8 m, žárově zinkovaná, vč.uzavření sloupku,vč. nátěru, vč.betonové patky</t>
  </si>
  <si>
    <t>5=5,000 [A] trasa přeložky</t>
  </si>
  <si>
    <t>96932</t>
  </si>
  <si>
    <t>VYBOURÁNÍ POTRUBÍ DN DO 100MM PLYNOVÝCH</t>
  </si>
  <si>
    <t>odstraněného stávajícího plynovodního PE potrubí d.110 (11,55 m) vč.odvozu na skládku, případně bude potrubí předáno provozovateli či správci plynovodu,</t>
  </si>
  <si>
    <t>11,55=11,550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</si>
  <si>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</si>
  <si>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96942</t>
  </si>
  <si>
    <t>PROPLACH PLYN POTRUBÍ DN DO 100MM VZDUCHEM NEBO INERT PLYNEM</t>
  </si>
  <si>
    <t>přeložka délky 33,97 m, čištění a sušení plyn.potrubí - sušení a čištění potrubí je součástí stavebních prací, zhotovitel je provede postupem uvedeným v TPG 702 11 za přítomnosti pracovníka poskytovatele služeb v oblasti výstavby plynárenského zařízení. O vyčištění potrubí provede dodavatelská firma zápis do stavebního deníku.  
stávající rušené potrubí délky 11,55 m - Odplynění rušeného úseku a následné propláchnutí vzduchem bude za dohledu pověřeného pracovníka provozovatele povedeno až do nulové koncentrace plynu v potrubí. Poté bude opuštěný úsek potrubí odřezán a odstraněn z výkopu.</t>
  </si>
  <si>
    <t>33,97=33,970 [A] přeložka 
11,55=11,550 [B] rušené potrubí 
A+B=45,520 [C]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</si>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</sst>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80</v>
      </c>
      <c s="20" t="s">
        <v>81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425</v>
      </c>
      <c s="20" t="s">
        <v>426</v>
      </c>
      <c s="21">
        <f>'SO 430'!I3</f>
      </c>
      <c s="21">
        <f>'SO 430'!O2</f>
      </c>
      <c s="21">
        <f>C12+D12</f>
      </c>
    </row>
    <row r="13" spans="1:5" ht="12.75" customHeight="1">
      <c r="A13" s="20" t="s">
        <v>477</v>
      </c>
      <c s="20" t="s">
        <v>478</v>
      </c>
      <c s="21">
        <f>'SO 521'!I3</f>
      </c>
      <c s="21">
        <f>'SO 521'!O2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57</v>
      </c>
      <c s="31" t="s">
        <v>49</v>
      </c>
      <c s="32">
        <v>870000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51">
      <c r="A14" s="34" t="s">
        <v>50</v>
      </c>
      <c r="E14" s="35" t="s">
        <v>58</v>
      </c>
    </row>
    <row r="15" spans="1:5" ht="25.5">
      <c r="A15" s="36" t="s">
        <v>51</v>
      </c>
      <c r="E15" s="37" t="s">
        <v>59</v>
      </c>
    </row>
    <row r="16" spans="1:5" ht="12.75">
      <c r="A16" t="s">
        <v>53</v>
      </c>
      <c r="E16" s="35" t="s">
        <v>60</v>
      </c>
    </row>
    <row r="17" spans="1:16" ht="12.75">
      <c r="A17" s="25" t="s">
        <v>45</v>
      </c>
      <c s="29" t="s">
        <v>22</v>
      </c>
      <c s="29" t="s">
        <v>61</v>
      </c>
      <c s="25" t="s">
        <v>47</v>
      </c>
      <c s="30" t="s">
        <v>62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63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64</v>
      </c>
    </row>
    <row r="21" spans="1:16" ht="12.75">
      <c r="A21" s="25" t="s">
        <v>45</v>
      </c>
      <c s="29" t="s">
        <v>33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89.25">
      <c r="A22" s="34" t="s">
        <v>50</v>
      </c>
      <c r="E22" s="35" t="s">
        <v>67</v>
      </c>
    </row>
    <row r="23" spans="1:5" ht="12.75">
      <c r="A23" s="36" t="s">
        <v>51</v>
      </c>
      <c r="E23" s="37" t="s">
        <v>68</v>
      </c>
    </row>
    <row r="24" spans="1:5" ht="12.75">
      <c r="A24" t="s">
        <v>53</v>
      </c>
      <c r="E24" s="35" t="s">
        <v>64</v>
      </c>
    </row>
    <row r="25" spans="1:16" ht="12.75">
      <c r="A25" s="25" t="s">
        <v>45</v>
      </c>
      <c s="29" t="s">
        <v>35</v>
      </c>
      <c s="29" t="s">
        <v>69</v>
      </c>
      <c s="25" t="s">
        <v>70</v>
      </c>
      <c s="30" t="s">
        <v>71</v>
      </c>
      <c s="31" t="s">
        <v>72</v>
      </c>
      <c s="32">
        <v>50000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73</v>
      </c>
    </row>
    <row r="27" spans="1:5" ht="25.5">
      <c r="A27" s="36" t="s">
        <v>51</v>
      </c>
      <c r="E27" s="37" t="s">
        <v>74</v>
      </c>
    </row>
    <row r="28" spans="1:5" ht="12.75">
      <c r="A28" t="s">
        <v>53</v>
      </c>
      <c r="E28" s="35" t="s">
        <v>75</v>
      </c>
    </row>
    <row r="29" spans="1:16" ht="12.75">
      <c r="A29" s="25" t="s">
        <v>45</v>
      </c>
      <c s="29" t="s">
        <v>37</v>
      </c>
      <c s="29" t="s">
        <v>76</v>
      </c>
      <c s="25" t="s">
        <v>47</v>
      </c>
      <c s="30" t="s">
        <v>77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78</v>
      </c>
    </row>
    <row r="31" spans="1:5" ht="12.75">
      <c r="A31" s="36" t="s">
        <v>51</v>
      </c>
      <c r="E31" s="37" t="s">
        <v>68</v>
      </c>
    </row>
    <row r="32" spans="1:5" ht="89.25">
      <c r="A32" t="s">
        <v>53</v>
      </c>
      <c r="E32" s="35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0+O8+O21+O86+O103+O112+O141+O178+O183+O216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38">
        <f>0+I8+I21+I86+I103+I112+I141+I178+I183+I216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</v>
      </c>
      <c s="6"/>
      <c s="18" t="s">
        <v>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82</v>
      </c>
      <c s="25" t="s">
        <v>47</v>
      </c>
      <c s="30" t="s">
        <v>83</v>
      </c>
      <c s="31" t="s">
        <v>84</v>
      </c>
      <c s="32">
        <v>712.633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85</v>
      </c>
    </row>
    <row r="11" spans="1:5" ht="114.75">
      <c r="A11" s="36" t="s">
        <v>51</v>
      </c>
      <c r="E11" s="37" t="s">
        <v>86</v>
      </c>
    </row>
    <row r="12" spans="1:5" ht="25.5">
      <c r="A12" t="s">
        <v>53</v>
      </c>
      <c r="E12" s="35" t="s">
        <v>87</v>
      </c>
    </row>
    <row r="13" spans="1:16" ht="12.75">
      <c r="A13" s="25" t="s">
        <v>45</v>
      </c>
      <c s="29" t="s">
        <v>23</v>
      </c>
      <c s="29" t="s">
        <v>88</v>
      </c>
      <c s="25" t="s">
        <v>47</v>
      </c>
      <c s="30" t="s">
        <v>83</v>
      </c>
      <c s="31" t="s">
        <v>89</v>
      </c>
      <c s="32">
        <v>68.956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63.75">
      <c r="A14" s="34" t="s">
        <v>50</v>
      </c>
      <c r="E14" s="35" t="s">
        <v>90</v>
      </c>
    </row>
    <row r="15" spans="1:5" ht="63.75">
      <c r="A15" s="36" t="s">
        <v>51</v>
      </c>
      <c r="E15" s="37" t="s">
        <v>91</v>
      </c>
    </row>
    <row r="16" spans="1:5" ht="25.5">
      <c r="A16" t="s">
        <v>53</v>
      </c>
      <c r="E16" s="35" t="s">
        <v>87</v>
      </c>
    </row>
    <row r="17" spans="1:16" ht="12.75">
      <c r="A17" s="25" t="s">
        <v>45</v>
      </c>
      <c s="29" t="s">
        <v>22</v>
      </c>
      <c s="29" t="s">
        <v>92</v>
      </c>
      <c s="25" t="s">
        <v>47</v>
      </c>
      <c s="30" t="s">
        <v>93</v>
      </c>
      <c s="31" t="s">
        <v>89</v>
      </c>
      <c s="32">
        <v>133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94</v>
      </c>
    </row>
    <row r="20" spans="1:5" ht="25.5">
      <c r="A20" t="s">
        <v>53</v>
      </c>
      <c r="E20" s="35" t="s">
        <v>87</v>
      </c>
    </row>
    <row r="21" spans="1:18" ht="12.75" customHeight="1">
      <c r="A21" s="6" t="s">
        <v>43</v>
      </c>
      <c s="6"/>
      <c s="40" t="s">
        <v>29</v>
      </c>
      <c s="6"/>
      <c s="27" t="s">
        <v>95</v>
      </c>
      <c s="6"/>
      <c s="6"/>
      <c s="6"/>
      <c s="41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12.75">
      <c r="A22" s="25" t="s">
        <v>45</v>
      </c>
      <c s="29" t="s">
        <v>33</v>
      </c>
      <c s="29" t="s">
        <v>96</v>
      </c>
      <c s="25" t="s">
        <v>47</v>
      </c>
      <c s="30" t="s">
        <v>97</v>
      </c>
      <c s="31" t="s">
        <v>98</v>
      </c>
      <c s="32">
        <v>640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99</v>
      </c>
    </row>
    <row r="24" spans="1:5" ht="12.75">
      <c r="A24" s="36" t="s">
        <v>51</v>
      </c>
      <c r="E24" s="37" t="s">
        <v>100</v>
      </c>
    </row>
    <row r="25" spans="1:5" ht="12.75">
      <c r="A25" t="s">
        <v>53</v>
      </c>
      <c r="E25" s="35" t="s">
        <v>101</v>
      </c>
    </row>
    <row r="26" spans="1:16" ht="25.5">
      <c r="A26" s="25" t="s">
        <v>45</v>
      </c>
      <c s="29" t="s">
        <v>35</v>
      </c>
      <c s="29" t="s">
        <v>102</v>
      </c>
      <c s="25" t="s">
        <v>47</v>
      </c>
      <c s="30" t="s">
        <v>103</v>
      </c>
      <c s="31" t="s">
        <v>84</v>
      </c>
      <c s="32">
        <v>294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25.5">
      <c r="A27" s="34" t="s">
        <v>50</v>
      </c>
      <c r="E27" s="35" t="s">
        <v>104</v>
      </c>
    </row>
    <row r="28" spans="1:5" ht="12.75">
      <c r="A28" s="36" t="s">
        <v>51</v>
      </c>
      <c r="E28" s="37" t="s">
        <v>105</v>
      </c>
    </row>
    <row r="29" spans="1:5" ht="63.75">
      <c r="A29" t="s">
        <v>53</v>
      </c>
      <c r="E29" s="35" t="s">
        <v>106</v>
      </c>
    </row>
    <row r="30" spans="1:16" ht="12.75">
      <c r="A30" s="25" t="s">
        <v>45</v>
      </c>
      <c s="29" t="s">
        <v>37</v>
      </c>
      <c s="29" t="s">
        <v>107</v>
      </c>
      <c s="25" t="s">
        <v>47</v>
      </c>
      <c s="30" t="s">
        <v>108</v>
      </c>
      <c s="31" t="s">
        <v>84</v>
      </c>
      <c s="32">
        <v>151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89.25">
      <c r="A31" s="34" t="s">
        <v>50</v>
      </c>
      <c r="E31" s="35" t="s">
        <v>109</v>
      </c>
    </row>
    <row r="32" spans="1:5" ht="63.75">
      <c r="A32" s="36" t="s">
        <v>51</v>
      </c>
      <c r="E32" s="37" t="s">
        <v>110</v>
      </c>
    </row>
    <row r="33" spans="1:5" ht="63.75">
      <c r="A33" t="s">
        <v>53</v>
      </c>
      <c r="E33" s="35" t="s">
        <v>111</v>
      </c>
    </row>
    <row r="34" spans="1:16" ht="12.75">
      <c r="A34" s="25" t="s">
        <v>45</v>
      </c>
      <c s="29" t="s">
        <v>112</v>
      </c>
      <c s="29" t="s">
        <v>113</v>
      </c>
      <c s="25" t="s">
        <v>47</v>
      </c>
      <c s="30" t="s">
        <v>114</v>
      </c>
      <c s="31" t="s">
        <v>84</v>
      </c>
      <c s="32">
        <v>716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76.5">
      <c r="A35" s="34" t="s">
        <v>50</v>
      </c>
      <c r="E35" s="35" t="s">
        <v>115</v>
      </c>
    </row>
    <row r="36" spans="1:5" ht="63.75">
      <c r="A36" s="36" t="s">
        <v>51</v>
      </c>
      <c r="E36" s="37" t="s">
        <v>116</v>
      </c>
    </row>
    <row r="37" spans="1:5" ht="63.75">
      <c r="A37" t="s">
        <v>53</v>
      </c>
      <c r="E37" s="35" t="s">
        <v>111</v>
      </c>
    </row>
    <row r="38" spans="1:16" ht="12.75">
      <c r="A38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120</v>
      </c>
      <c s="32">
        <v>275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51</v>
      </c>
      <c r="E40" s="37" t="s">
        <v>121</v>
      </c>
    </row>
    <row r="41" spans="1:5" ht="25.5">
      <c r="A41" t="s">
        <v>53</v>
      </c>
      <c r="E41" s="35" t="s">
        <v>122</v>
      </c>
    </row>
    <row r="42" spans="1:16" ht="12.75">
      <c r="A42" s="25" t="s">
        <v>45</v>
      </c>
      <c s="29" t="s">
        <v>40</v>
      </c>
      <c s="29" t="s">
        <v>123</v>
      </c>
      <c s="25" t="s">
        <v>47</v>
      </c>
      <c s="30" t="s">
        <v>124</v>
      </c>
      <c s="31" t="s">
        <v>84</v>
      </c>
      <c s="32">
        <v>640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125</v>
      </c>
    </row>
    <row r="44" spans="1:5" ht="63.75">
      <c r="A44" s="36" t="s">
        <v>51</v>
      </c>
      <c r="E44" s="37" t="s">
        <v>126</v>
      </c>
    </row>
    <row r="45" spans="1:5" ht="369.75">
      <c r="A45" t="s">
        <v>53</v>
      </c>
      <c r="E45" s="35" t="s">
        <v>127</v>
      </c>
    </row>
    <row r="46" spans="1:16" ht="12.75">
      <c r="A46" s="25" t="s">
        <v>45</v>
      </c>
      <c s="29" t="s">
        <v>42</v>
      </c>
      <c s="29" t="s">
        <v>128</v>
      </c>
      <c s="25" t="s">
        <v>47</v>
      </c>
      <c s="30" t="s">
        <v>129</v>
      </c>
      <c s="31" t="s">
        <v>84</v>
      </c>
      <c s="32">
        <v>19.8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130</v>
      </c>
    </row>
    <row r="48" spans="1:5" ht="12.75">
      <c r="A48" s="36" t="s">
        <v>51</v>
      </c>
      <c r="E48" s="37" t="s">
        <v>131</v>
      </c>
    </row>
    <row r="49" spans="1:5" ht="306">
      <c r="A49" t="s">
        <v>53</v>
      </c>
      <c r="E49" s="35" t="s">
        <v>132</v>
      </c>
    </row>
    <row r="50" spans="1:16" ht="12.75">
      <c r="A50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84</v>
      </c>
      <c s="32">
        <v>4.3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136</v>
      </c>
    </row>
    <row r="52" spans="1:5" ht="12.75">
      <c r="A52" s="36" t="s">
        <v>51</v>
      </c>
      <c r="E52" s="37" t="s">
        <v>137</v>
      </c>
    </row>
    <row r="53" spans="1:5" ht="63.75">
      <c r="A53" t="s">
        <v>53</v>
      </c>
      <c r="E53" s="35" t="s">
        <v>138</v>
      </c>
    </row>
    <row r="54" spans="1:16" ht="12.75">
      <c r="A54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120</v>
      </c>
      <c s="32">
        <v>69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25.5">
      <c r="A55" s="34" t="s">
        <v>50</v>
      </c>
      <c r="E55" s="35" t="s">
        <v>142</v>
      </c>
    </row>
    <row r="56" spans="1:5" ht="12.75">
      <c r="A56" s="36" t="s">
        <v>51</v>
      </c>
      <c r="E56" s="37" t="s">
        <v>143</v>
      </c>
    </row>
    <row r="57" spans="1:5" ht="63.75">
      <c r="A57" t="s">
        <v>53</v>
      </c>
      <c r="E57" s="35" t="s">
        <v>144</v>
      </c>
    </row>
    <row r="58" spans="1:16" ht="12.75">
      <c r="A58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84</v>
      </c>
      <c s="32">
        <v>4.5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25.5">
      <c r="A59" s="34" t="s">
        <v>50</v>
      </c>
      <c r="E59" s="35" t="s">
        <v>148</v>
      </c>
    </row>
    <row r="60" spans="1:5" ht="25.5">
      <c r="A60" s="36" t="s">
        <v>51</v>
      </c>
      <c r="E60" s="37" t="s">
        <v>149</v>
      </c>
    </row>
    <row r="61" spans="1:5" ht="318.75">
      <c r="A61" t="s">
        <v>53</v>
      </c>
      <c r="E61" s="35" t="s">
        <v>150</v>
      </c>
    </row>
    <row r="62" spans="1:16" ht="12.75">
      <c r="A62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84</v>
      </c>
      <c s="32">
        <v>483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154</v>
      </c>
    </row>
    <row r="64" spans="1:5" ht="12.75">
      <c r="A64" s="36" t="s">
        <v>51</v>
      </c>
      <c r="E64" s="37" t="s">
        <v>155</v>
      </c>
    </row>
    <row r="65" spans="1:5" ht="267.75">
      <c r="A65" t="s">
        <v>53</v>
      </c>
      <c r="E65" s="35" t="s">
        <v>156</v>
      </c>
    </row>
    <row r="66" spans="1:16" ht="12.75">
      <c r="A66" s="25" t="s">
        <v>45</v>
      </c>
      <c s="29" t="s">
        <v>157</v>
      </c>
      <c s="29" t="s">
        <v>158</v>
      </c>
      <c s="25" t="s">
        <v>47</v>
      </c>
      <c s="30" t="s">
        <v>159</v>
      </c>
      <c s="31" t="s">
        <v>84</v>
      </c>
      <c s="32">
        <v>14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63.75">
      <c r="A67" s="34" t="s">
        <v>50</v>
      </c>
      <c r="E67" s="35" t="s">
        <v>160</v>
      </c>
    </row>
    <row r="68" spans="1:5" ht="12.75">
      <c r="A68" s="36" t="s">
        <v>51</v>
      </c>
      <c r="E68" s="37" t="s">
        <v>161</v>
      </c>
    </row>
    <row r="69" spans="1:5" ht="293.25">
      <c r="A69" t="s">
        <v>53</v>
      </c>
      <c r="E69" s="35" t="s">
        <v>162</v>
      </c>
    </row>
    <row r="70" spans="1:16" ht="12.75">
      <c r="A70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84</v>
      </c>
      <c s="32">
        <v>3.5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166</v>
      </c>
    </row>
    <row r="72" spans="1:5" ht="25.5">
      <c r="A72" s="36" t="s">
        <v>51</v>
      </c>
      <c r="E72" s="37" t="s">
        <v>167</v>
      </c>
    </row>
    <row r="73" spans="1:5" ht="229.5">
      <c r="A73" t="s">
        <v>53</v>
      </c>
      <c r="E73" s="35" t="s">
        <v>168</v>
      </c>
    </row>
    <row r="74" spans="1:16" ht="12.75">
      <c r="A74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84</v>
      </c>
      <c s="32">
        <v>1.1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172</v>
      </c>
    </row>
    <row r="76" spans="1:5" ht="25.5">
      <c r="A76" s="36" t="s">
        <v>51</v>
      </c>
      <c r="E76" s="37" t="s">
        <v>173</v>
      </c>
    </row>
    <row r="77" spans="1:5" ht="293.25">
      <c r="A77" t="s">
        <v>53</v>
      </c>
      <c r="E77" s="35" t="s">
        <v>174</v>
      </c>
    </row>
    <row r="78" spans="1:16" ht="12.75">
      <c r="A78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98</v>
      </c>
      <c s="32">
        <v>198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51</v>
      </c>
      <c r="E80" s="37" t="s">
        <v>178</v>
      </c>
    </row>
    <row r="81" spans="1:5" ht="38.25">
      <c r="A81" t="s">
        <v>53</v>
      </c>
      <c r="E81" s="35" t="s">
        <v>179</v>
      </c>
    </row>
    <row r="82" spans="1:16" ht="12.75">
      <c r="A82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98</v>
      </c>
      <c s="32">
        <v>198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183</v>
      </c>
    </row>
    <row r="84" spans="1:5" ht="12.75">
      <c r="A84" s="36" t="s">
        <v>51</v>
      </c>
      <c r="E84" s="37" t="s">
        <v>178</v>
      </c>
    </row>
    <row r="85" spans="1:5" ht="38.25">
      <c r="A85" t="s">
        <v>53</v>
      </c>
      <c r="E85" s="35" t="s">
        <v>184</v>
      </c>
    </row>
    <row r="86" spans="1:18" ht="12.75" customHeight="1">
      <c r="A86" s="6" t="s">
        <v>43</v>
      </c>
      <c s="6"/>
      <c s="40" t="s">
        <v>23</v>
      </c>
      <c s="6"/>
      <c s="27" t="s">
        <v>185</v>
      </c>
      <c s="6"/>
      <c s="6"/>
      <c s="6"/>
      <c s="41">
        <f>0+Q86</f>
      </c>
      <c r="O86">
        <f>0+R86</f>
      </c>
      <c r="Q86">
        <f>0+I87+I91+I95+I99</f>
      </c>
      <c>
        <f>0+O87+O91+O95+O99</f>
      </c>
    </row>
    <row r="87" spans="1:16" ht="12.75">
      <c r="A87" s="25" t="s">
        <v>45</v>
      </c>
      <c s="29" t="s">
        <v>186</v>
      </c>
      <c s="29" t="s">
        <v>187</v>
      </c>
      <c s="25" t="s">
        <v>47</v>
      </c>
      <c s="30" t="s">
        <v>188</v>
      </c>
      <c s="31" t="s">
        <v>120</v>
      </c>
      <c s="32">
        <v>220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189</v>
      </c>
    </row>
    <row r="89" spans="1:5" ht="12.75">
      <c r="A89" s="36" t="s">
        <v>51</v>
      </c>
      <c r="E89" s="37" t="s">
        <v>190</v>
      </c>
    </row>
    <row r="90" spans="1:5" ht="165.75">
      <c r="A90" t="s">
        <v>53</v>
      </c>
      <c r="E90" s="35" t="s">
        <v>191</v>
      </c>
    </row>
    <row r="91" spans="1:16" ht="12.75">
      <c r="A91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98</v>
      </c>
      <c s="32">
        <v>374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195</v>
      </c>
    </row>
    <row r="93" spans="1:5" ht="12.75">
      <c r="A93" s="36" t="s">
        <v>51</v>
      </c>
      <c r="E93" s="37" t="s">
        <v>196</v>
      </c>
    </row>
    <row r="94" spans="1:5" ht="51">
      <c r="A94" t="s">
        <v>53</v>
      </c>
      <c r="E94" s="35" t="s">
        <v>197</v>
      </c>
    </row>
    <row r="95" spans="1:16" ht="12.75">
      <c r="A95" s="25" t="s">
        <v>45</v>
      </c>
      <c s="29" t="s">
        <v>198</v>
      </c>
      <c s="29" t="s">
        <v>199</v>
      </c>
      <c s="25" t="s">
        <v>47</v>
      </c>
      <c s="30" t="s">
        <v>200</v>
      </c>
      <c s="31" t="s">
        <v>84</v>
      </c>
      <c s="32">
        <v>14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38.25">
      <c r="A96" s="34" t="s">
        <v>50</v>
      </c>
      <c r="E96" s="35" t="s">
        <v>201</v>
      </c>
    </row>
    <row r="97" spans="1:5" ht="12.75">
      <c r="A97" s="36" t="s">
        <v>51</v>
      </c>
      <c r="E97" s="37" t="s">
        <v>161</v>
      </c>
    </row>
    <row r="98" spans="1:5" ht="369.75">
      <c r="A98" t="s">
        <v>53</v>
      </c>
      <c r="E98" s="35" t="s">
        <v>202</v>
      </c>
    </row>
    <row r="99" spans="1:16" ht="12.75">
      <c r="A99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89</v>
      </c>
      <c s="32">
        <v>1.68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38.25">
      <c r="A100" s="34" t="s">
        <v>50</v>
      </c>
      <c r="E100" s="35" t="s">
        <v>206</v>
      </c>
    </row>
    <row r="101" spans="1:5" ht="12.75">
      <c r="A101" s="36" t="s">
        <v>51</v>
      </c>
      <c r="E101" s="37" t="s">
        <v>207</v>
      </c>
    </row>
    <row r="102" spans="1:5" ht="267.75">
      <c r="A102" t="s">
        <v>53</v>
      </c>
      <c r="E102" s="35" t="s">
        <v>208</v>
      </c>
    </row>
    <row r="103" spans="1:18" ht="12.75" customHeight="1">
      <c r="A103" s="6" t="s">
        <v>43</v>
      </c>
      <c s="6"/>
      <c s="40" t="s">
        <v>22</v>
      </c>
      <c s="6"/>
      <c s="27" t="s">
        <v>209</v>
      </c>
      <c s="6"/>
      <c s="6"/>
      <c s="6"/>
      <c s="41">
        <f>0+Q103</f>
      </c>
      <c r="O103">
        <f>0+R103</f>
      </c>
      <c r="Q103">
        <f>0+I104+I108</f>
      </c>
      <c>
        <f>0+O104+O108</f>
      </c>
    </row>
    <row r="104" spans="1:16" ht="12.75">
      <c r="A104" s="25" t="s">
        <v>45</v>
      </c>
      <c s="29" t="s">
        <v>210</v>
      </c>
      <c s="29" t="s">
        <v>211</v>
      </c>
      <c s="25" t="s">
        <v>47</v>
      </c>
      <c s="30" t="s">
        <v>212</v>
      </c>
      <c s="31" t="s">
        <v>84</v>
      </c>
      <c s="32">
        <v>6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38.25">
      <c r="A105" s="34" t="s">
        <v>50</v>
      </c>
      <c r="E105" s="35" t="s">
        <v>213</v>
      </c>
    </row>
    <row r="106" spans="1:5" ht="12.75">
      <c r="A106" s="36" t="s">
        <v>51</v>
      </c>
      <c r="E106" s="37" t="s">
        <v>214</v>
      </c>
    </row>
    <row r="107" spans="1:5" ht="382.5">
      <c r="A107" t="s">
        <v>53</v>
      </c>
      <c r="E107" s="35" t="s">
        <v>215</v>
      </c>
    </row>
    <row r="108" spans="1:16" ht="12.75">
      <c r="A108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89</v>
      </c>
      <c s="32">
        <v>0.72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38.25">
      <c r="A109" s="34" t="s">
        <v>50</v>
      </c>
      <c r="E109" s="35" t="s">
        <v>206</v>
      </c>
    </row>
    <row r="110" spans="1:5" ht="12.75">
      <c r="A110" s="36" t="s">
        <v>51</v>
      </c>
      <c r="E110" s="37" t="s">
        <v>219</v>
      </c>
    </row>
    <row r="111" spans="1:5" ht="242.25">
      <c r="A111" t="s">
        <v>53</v>
      </c>
      <c r="E111" s="35" t="s">
        <v>220</v>
      </c>
    </row>
    <row r="112" spans="1:18" ht="12.75" customHeight="1">
      <c r="A112" s="6" t="s">
        <v>43</v>
      </c>
      <c s="6"/>
      <c s="40" t="s">
        <v>33</v>
      </c>
      <c s="6"/>
      <c s="27" t="s">
        <v>221</v>
      </c>
      <c s="6"/>
      <c s="6"/>
      <c s="6"/>
      <c s="41">
        <f>0+Q112</f>
      </c>
      <c r="O112">
        <f>0+R112</f>
      </c>
      <c r="Q112">
        <f>0+I113+I117+I121+I125+I129+I133+I137</f>
      </c>
      <c>
        <f>0+O113+O117+O121+O125+O129+O133+O137</f>
      </c>
    </row>
    <row r="113" spans="1:16" ht="12.75">
      <c r="A113" s="25" t="s">
        <v>45</v>
      </c>
      <c s="29" t="s">
        <v>222</v>
      </c>
      <c s="29" t="s">
        <v>223</v>
      </c>
      <c s="25" t="s">
        <v>47</v>
      </c>
      <c s="30" t="s">
        <v>224</v>
      </c>
      <c s="31" t="s">
        <v>84</v>
      </c>
      <c s="32">
        <v>3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38.25">
      <c r="A114" s="34" t="s">
        <v>50</v>
      </c>
      <c r="E114" s="35" t="s">
        <v>225</v>
      </c>
    </row>
    <row r="115" spans="1:5" ht="12.75">
      <c r="A115" s="36" t="s">
        <v>51</v>
      </c>
      <c r="E115" s="37" t="s">
        <v>226</v>
      </c>
    </row>
    <row r="116" spans="1:5" ht="229.5">
      <c r="A116" t="s">
        <v>53</v>
      </c>
      <c r="E116" s="35" t="s">
        <v>227</v>
      </c>
    </row>
    <row r="117" spans="1:16" ht="12.75">
      <c r="A117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84</v>
      </c>
      <c s="32">
        <v>3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231</v>
      </c>
    </row>
    <row r="119" spans="1:5" ht="12.75">
      <c r="A119" s="36" t="s">
        <v>51</v>
      </c>
      <c r="E119" s="37" t="s">
        <v>226</v>
      </c>
    </row>
    <row r="120" spans="1:5" ht="395.25">
      <c r="A120" t="s">
        <v>53</v>
      </c>
      <c r="E120" s="35" t="s">
        <v>232</v>
      </c>
    </row>
    <row r="121" spans="1:16" ht="12.75">
      <c r="A121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84</v>
      </c>
      <c s="32">
        <v>5.2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63.75">
      <c r="A122" s="34" t="s">
        <v>50</v>
      </c>
      <c r="E122" s="35" t="s">
        <v>236</v>
      </c>
    </row>
    <row r="123" spans="1:5" ht="63.75">
      <c r="A123" s="36" t="s">
        <v>51</v>
      </c>
      <c r="E123" s="37" t="s">
        <v>237</v>
      </c>
    </row>
    <row r="124" spans="1:5" ht="369.75">
      <c r="A124" t="s">
        <v>53</v>
      </c>
      <c r="E124" s="35" t="s">
        <v>238</v>
      </c>
    </row>
    <row r="125" spans="1:16" ht="12.75">
      <c r="A125" s="25" t="s">
        <v>45</v>
      </c>
      <c s="29" t="s">
        <v>239</v>
      </c>
      <c s="29" t="s">
        <v>240</v>
      </c>
      <c s="25" t="s">
        <v>47</v>
      </c>
      <c s="30" t="s">
        <v>241</v>
      </c>
      <c s="31" t="s">
        <v>84</v>
      </c>
      <c s="32">
        <v>0.55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242</v>
      </c>
    </row>
    <row r="127" spans="1:5" ht="25.5">
      <c r="A127" s="36" t="s">
        <v>51</v>
      </c>
      <c r="E127" s="37" t="s">
        <v>243</v>
      </c>
    </row>
    <row r="128" spans="1:5" ht="38.25">
      <c r="A128" t="s">
        <v>53</v>
      </c>
      <c r="E128" s="35" t="s">
        <v>244</v>
      </c>
    </row>
    <row r="129" spans="1:16" ht="12.75">
      <c r="A129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84</v>
      </c>
      <c s="32">
        <v>1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12.75">
      <c r="A130" s="34" t="s">
        <v>50</v>
      </c>
      <c r="E130" s="35" t="s">
        <v>248</v>
      </c>
    </row>
    <row r="131" spans="1:5" ht="25.5">
      <c r="A131" s="36" t="s">
        <v>51</v>
      </c>
      <c r="E131" s="37" t="s">
        <v>249</v>
      </c>
    </row>
    <row r="132" spans="1:5" ht="38.25">
      <c r="A132" t="s">
        <v>53</v>
      </c>
      <c r="E132" s="35" t="s">
        <v>244</v>
      </c>
    </row>
    <row r="133" spans="1:16" ht="12.75">
      <c r="A133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84</v>
      </c>
      <c s="32">
        <v>5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38.25">
      <c r="A134" s="34" t="s">
        <v>50</v>
      </c>
      <c r="E134" s="35" t="s">
        <v>253</v>
      </c>
    </row>
    <row r="135" spans="1:5" ht="12.75">
      <c r="A135" s="36" t="s">
        <v>51</v>
      </c>
      <c r="E135" s="37" t="s">
        <v>254</v>
      </c>
    </row>
    <row r="136" spans="1:5" ht="102">
      <c r="A136" t="s">
        <v>53</v>
      </c>
      <c r="E136" s="35" t="s">
        <v>255</v>
      </c>
    </row>
    <row r="137" spans="1:16" ht="12.75">
      <c r="A137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98</v>
      </c>
      <c s="32">
        <v>11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259</v>
      </c>
    </row>
    <row r="139" spans="1:5" ht="25.5">
      <c r="A139" s="36" t="s">
        <v>51</v>
      </c>
      <c r="E139" s="37" t="s">
        <v>260</v>
      </c>
    </row>
    <row r="140" spans="1:5" ht="89.25">
      <c r="A140" t="s">
        <v>53</v>
      </c>
      <c r="E140" s="35" t="s">
        <v>261</v>
      </c>
    </row>
    <row r="141" spans="1:18" ht="12.75" customHeight="1">
      <c r="A141" s="6" t="s">
        <v>43</v>
      </c>
      <c s="6"/>
      <c s="40" t="s">
        <v>35</v>
      </c>
      <c s="6"/>
      <c s="27" t="s">
        <v>262</v>
      </c>
      <c s="6"/>
      <c s="6"/>
      <c s="6"/>
      <c s="41">
        <f>0+Q141</f>
      </c>
      <c r="O141">
        <f>0+R141</f>
      </c>
      <c r="Q141">
        <f>0+I142+I146+I150+I154+I158+I162+I166+I170+I174</f>
      </c>
      <c>
        <f>0+O142+O146+O150+O154+O158+O162+O166+O170+O174</f>
      </c>
    </row>
    <row r="142" spans="1:16" ht="12.75">
      <c r="A142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84</v>
      </c>
      <c s="32">
        <v>155.2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02">
      <c r="A143" s="34" t="s">
        <v>50</v>
      </c>
      <c r="E143" s="35" t="s">
        <v>266</v>
      </c>
    </row>
    <row r="144" spans="1:5" ht="63.75">
      <c r="A144" s="36" t="s">
        <v>51</v>
      </c>
      <c r="E144" s="37" t="s">
        <v>267</v>
      </c>
    </row>
    <row r="145" spans="1:5" ht="127.5">
      <c r="A145" t="s">
        <v>53</v>
      </c>
      <c r="E145" s="35" t="s">
        <v>268</v>
      </c>
    </row>
    <row r="146" spans="1:16" ht="12.75">
      <c r="A146" s="25" t="s">
        <v>45</v>
      </c>
      <c s="29" t="s">
        <v>269</v>
      </c>
      <c s="29" t="s">
        <v>270</v>
      </c>
      <c s="25" t="s">
        <v>271</v>
      </c>
      <c s="30" t="s">
        <v>272</v>
      </c>
      <c s="31" t="s">
        <v>84</v>
      </c>
      <c s="32">
        <v>237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38.25">
      <c r="A147" s="34" t="s">
        <v>50</v>
      </c>
      <c r="E147" s="35" t="s">
        <v>273</v>
      </c>
    </row>
    <row r="148" spans="1:5" ht="12.75">
      <c r="A148" s="36" t="s">
        <v>51</v>
      </c>
      <c r="E148" s="37" t="s">
        <v>274</v>
      </c>
    </row>
    <row r="149" spans="1:5" ht="51">
      <c r="A149" t="s">
        <v>53</v>
      </c>
      <c r="E149" s="35" t="s">
        <v>275</v>
      </c>
    </row>
    <row r="150" spans="1:16" ht="12.75">
      <c r="A150" s="25" t="s">
        <v>45</v>
      </c>
      <c s="29" t="s">
        <v>276</v>
      </c>
      <c s="29" t="s">
        <v>270</v>
      </c>
      <c s="25" t="s">
        <v>277</v>
      </c>
      <c s="30" t="s">
        <v>272</v>
      </c>
      <c s="31" t="s">
        <v>84</v>
      </c>
      <c s="32">
        <v>2.75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278</v>
      </c>
    </row>
    <row r="152" spans="1:5" ht="25.5">
      <c r="A152" s="36" t="s">
        <v>51</v>
      </c>
      <c r="E152" s="37" t="s">
        <v>279</v>
      </c>
    </row>
    <row r="153" spans="1:5" ht="51">
      <c r="A153" t="s">
        <v>53</v>
      </c>
      <c r="E153" s="35" t="s">
        <v>280</v>
      </c>
    </row>
    <row r="154" spans="1:16" ht="12.75">
      <c r="A154" s="25" t="s">
        <v>45</v>
      </c>
      <c s="29" t="s">
        <v>281</v>
      </c>
      <c s="29" t="s">
        <v>282</v>
      </c>
      <c s="25" t="s">
        <v>47</v>
      </c>
      <c s="30" t="s">
        <v>283</v>
      </c>
      <c s="31" t="s">
        <v>84</v>
      </c>
      <c s="32">
        <v>734.4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63.75">
      <c r="A155" s="34" t="s">
        <v>50</v>
      </c>
      <c r="E155" s="35" t="s">
        <v>284</v>
      </c>
    </row>
    <row r="156" spans="1:5" ht="12.75">
      <c r="A156" s="36" t="s">
        <v>51</v>
      </c>
      <c r="E156" s="37" t="s">
        <v>285</v>
      </c>
    </row>
    <row r="157" spans="1:5" ht="76.5">
      <c r="A157" t="s">
        <v>53</v>
      </c>
      <c r="E157" s="35" t="s">
        <v>286</v>
      </c>
    </row>
    <row r="158" spans="1:16" ht="12.75">
      <c r="A158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84</v>
      </c>
      <c s="32">
        <v>149.5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63.75">
      <c r="A159" s="34" t="s">
        <v>50</v>
      </c>
      <c r="E159" s="35" t="s">
        <v>290</v>
      </c>
    </row>
    <row r="160" spans="1:5" ht="63.75">
      <c r="A160" s="36" t="s">
        <v>51</v>
      </c>
      <c r="E160" s="37" t="s">
        <v>291</v>
      </c>
    </row>
    <row r="161" spans="1:5" ht="102">
      <c r="A161" t="s">
        <v>53</v>
      </c>
      <c r="E161" s="35" t="s">
        <v>292</v>
      </c>
    </row>
    <row r="162" spans="1:16" ht="12.75">
      <c r="A162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98</v>
      </c>
      <c s="32">
        <v>6842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89.25">
      <c r="A163" s="34" t="s">
        <v>50</v>
      </c>
      <c r="E163" s="35" t="s">
        <v>296</v>
      </c>
    </row>
    <row r="164" spans="1:5" ht="63.75">
      <c r="A164" s="36" t="s">
        <v>51</v>
      </c>
      <c r="E164" s="37" t="s">
        <v>297</v>
      </c>
    </row>
    <row r="165" spans="1:5" ht="51">
      <c r="A165" t="s">
        <v>53</v>
      </c>
      <c r="E165" s="35" t="s">
        <v>298</v>
      </c>
    </row>
    <row r="166" spans="1:16" ht="12.75">
      <c r="A166" s="25" t="s">
        <v>45</v>
      </c>
      <c s="29" t="s">
        <v>299</v>
      </c>
      <c s="29" t="s">
        <v>300</v>
      </c>
      <c s="25" t="s">
        <v>47</v>
      </c>
      <c s="30" t="s">
        <v>301</v>
      </c>
      <c s="31" t="s">
        <v>98</v>
      </c>
      <c s="32">
        <v>7103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89.25">
      <c r="A167" s="34" t="s">
        <v>50</v>
      </c>
      <c r="E167" s="35" t="s">
        <v>302</v>
      </c>
    </row>
    <row r="168" spans="1:5" ht="63.75">
      <c r="A168" s="36" t="s">
        <v>51</v>
      </c>
      <c r="E168" s="37" t="s">
        <v>303</v>
      </c>
    </row>
    <row r="169" spans="1:5" ht="51">
      <c r="A169" t="s">
        <v>53</v>
      </c>
      <c r="E169" s="35" t="s">
        <v>298</v>
      </c>
    </row>
    <row r="170" spans="1:16" ht="12.75">
      <c r="A170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84</v>
      </c>
      <c s="32">
        <v>279.48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40.25">
      <c r="A171" s="34" t="s">
        <v>50</v>
      </c>
      <c r="E171" s="35" t="s">
        <v>307</v>
      </c>
    </row>
    <row r="172" spans="1:5" ht="63.75">
      <c r="A172" s="36" t="s">
        <v>51</v>
      </c>
      <c r="E172" s="37" t="s">
        <v>308</v>
      </c>
    </row>
    <row r="173" spans="1:5" ht="140.25">
      <c r="A173" t="s">
        <v>53</v>
      </c>
      <c r="E173" s="35" t="s">
        <v>309</v>
      </c>
    </row>
    <row r="174" spans="1:16" ht="12.75">
      <c r="A174" s="25" t="s">
        <v>45</v>
      </c>
      <c s="29" t="s">
        <v>310</v>
      </c>
      <c s="29" t="s">
        <v>311</v>
      </c>
      <c s="25" t="s">
        <v>47</v>
      </c>
      <c s="30" t="s">
        <v>312</v>
      </c>
      <c s="31" t="s">
        <v>84</v>
      </c>
      <c s="32">
        <v>420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89.25">
      <c r="A175" s="34" t="s">
        <v>50</v>
      </c>
      <c r="E175" s="35" t="s">
        <v>313</v>
      </c>
    </row>
    <row r="176" spans="1:5" ht="63.75">
      <c r="A176" s="36" t="s">
        <v>51</v>
      </c>
      <c r="E176" s="37" t="s">
        <v>314</v>
      </c>
    </row>
    <row r="177" spans="1:5" ht="140.25">
      <c r="A177" t="s">
        <v>53</v>
      </c>
      <c r="E177" s="35" t="s">
        <v>309</v>
      </c>
    </row>
    <row r="178" spans="1:18" ht="12.75" customHeight="1">
      <c r="A178" s="6" t="s">
        <v>43</v>
      </c>
      <c s="6"/>
      <c s="40" t="s">
        <v>112</v>
      </c>
      <c s="6"/>
      <c s="27" t="s">
        <v>315</v>
      </c>
      <c s="6"/>
      <c s="6"/>
      <c s="6"/>
      <c s="41">
        <f>0+Q178</f>
      </c>
      <c r="O178">
        <f>0+R178</f>
      </c>
      <c r="Q178">
        <f>0+I179</f>
      </c>
      <c>
        <f>0+O179</f>
      </c>
    </row>
    <row r="179" spans="1:16" ht="25.5">
      <c r="A179" s="25" t="s">
        <v>45</v>
      </c>
      <c s="29" t="s">
        <v>316</v>
      </c>
      <c s="29" t="s">
        <v>317</v>
      </c>
      <c s="25" t="s">
        <v>47</v>
      </c>
      <c s="30" t="s">
        <v>318</v>
      </c>
      <c s="31" t="s">
        <v>98</v>
      </c>
      <c s="32">
        <v>73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38.25">
      <c r="A180" s="34" t="s">
        <v>50</v>
      </c>
      <c r="E180" s="35" t="s">
        <v>319</v>
      </c>
    </row>
    <row r="181" spans="1:5" ht="12.75">
      <c r="A181" s="36" t="s">
        <v>51</v>
      </c>
      <c r="E181" s="37" t="s">
        <v>320</v>
      </c>
    </row>
    <row r="182" spans="1:5" ht="191.25">
      <c r="A182" t="s">
        <v>53</v>
      </c>
      <c r="E182" s="35" t="s">
        <v>321</v>
      </c>
    </row>
    <row r="183" spans="1:18" ht="12.75" customHeight="1">
      <c r="A183" s="6" t="s">
        <v>43</v>
      </c>
      <c s="6"/>
      <c s="40" t="s">
        <v>117</v>
      </c>
      <c s="6"/>
      <c s="27" t="s">
        <v>322</v>
      </c>
      <c s="6"/>
      <c s="6"/>
      <c s="6"/>
      <c s="41">
        <f>0+Q183</f>
      </c>
      <c r="O183">
        <f>0+R183</f>
      </c>
      <c r="Q183">
        <f>0+I184+I188+I192+I196+I200+I204+I208+I212</f>
      </c>
      <c>
        <f>0+O184+O188+O192+O196+O200+O204+O208+O212</f>
      </c>
    </row>
    <row r="184" spans="1:16" ht="12.75">
      <c r="A184" s="25" t="s">
        <v>45</v>
      </c>
      <c s="29" t="s">
        <v>323</v>
      </c>
      <c s="29" t="s">
        <v>324</v>
      </c>
      <c s="25" t="s">
        <v>47</v>
      </c>
      <c s="30" t="s">
        <v>325</v>
      </c>
      <c s="31" t="s">
        <v>120</v>
      </c>
      <c s="32">
        <v>1.2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326</v>
      </c>
    </row>
    <row r="186" spans="1:5" ht="25.5">
      <c r="A186" s="36" t="s">
        <v>51</v>
      </c>
      <c r="E186" s="37" t="s">
        <v>327</v>
      </c>
    </row>
    <row r="187" spans="1:5" ht="255">
      <c r="A187" t="s">
        <v>53</v>
      </c>
      <c r="E187" s="35" t="s">
        <v>328</v>
      </c>
    </row>
    <row r="188" spans="1:16" ht="12.75">
      <c r="A188" s="25" t="s">
        <v>45</v>
      </c>
      <c s="29" t="s">
        <v>329</v>
      </c>
      <c s="29" t="s">
        <v>330</v>
      </c>
      <c s="25" t="s">
        <v>47</v>
      </c>
      <c s="30" t="s">
        <v>331</v>
      </c>
      <c s="31" t="s">
        <v>120</v>
      </c>
      <c s="32">
        <v>24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12.75">
      <c r="A189" s="34" t="s">
        <v>50</v>
      </c>
      <c r="E189" s="35" t="s">
        <v>332</v>
      </c>
    </row>
    <row r="190" spans="1:5" ht="25.5">
      <c r="A190" s="36" t="s">
        <v>51</v>
      </c>
      <c r="E190" s="37" t="s">
        <v>333</v>
      </c>
    </row>
    <row r="191" spans="1:5" ht="242.25">
      <c r="A191" t="s">
        <v>53</v>
      </c>
      <c r="E191" s="35" t="s">
        <v>334</v>
      </c>
    </row>
    <row r="192" spans="1:16" ht="12.75">
      <c r="A192" s="25" t="s">
        <v>45</v>
      </c>
      <c s="29" t="s">
        <v>335</v>
      </c>
      <c s="29" t="s">
        <v>336</v>
      </c>
      <c s="25" t="s">
        <v>47</v>
      </c>
      <c s="30" t="s">
        <v>337</v>
      </c>
      <c s="31" t="s">
        <v>338</v>
      </c>
      <c s="32">
        <v>13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12.75">
      <c r="A193" s="34" t="s">
        <v>50</v>
      </c>
      <c r="E193" s="35" t="s">
        <v>339</v>
      </c>
    </row>
    <row r="194" spans="1:5" ht="12.75">
      <c r="A194" s="36" t="s">
        <v>51</v>
      </c>
      <c r="E194" s="37" t="s">
        <v>340</v>
      </c>
    </row>
    <row r="195" spans="1:5" ht="76.5">
      <c r="A195" t="s">
        <v>53</v>
      </c>
      <c r="E195" s="35" t="s">
        <v>341</v>
      </c>
    </row>
    <row r="196" spans="1:16" ht="12.75">
      <c r="A196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338</v>
      </c>
      <c s="32">
        <v>30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38.25">
      <c r="A197" s="34" t="s">
        <v>50</v>
      </c>
      <c r="E197" s="35" t="s">
        <v>345</v>
      </c>
    </row>
    <row r="198" spans="1:5" ht="63.75">
      <c r="A198" s="36" t="s">
        <v>51</v>
      </c>
      <c r="E198" s="37" t="s">
        <v>346</v>
      </c>
    </row>
    <row r="199" spans="1:5" ht="25.5">
      <c r="A199" t="s">
        <v>53</v>
      </c>
      <c r="E199" s="35" t="s">
        <v>347</v>
      </c>
    </row>
    <row r="200" spans="1:16" ht="12.75">
      <c r="A200" s="25" t="s">
        <v>45</v>
      </c>
      <c s="29" t="s">
        <v>348</v>
      </c>
      <c s="29" t="s">
        <v>349</v>
      </c>
      <c s="25" t="s">
        <v>47</v>
      </c>
      <c s="30" t="s">
        <v>350</v>
      </c>
      <c s="31" t="s">
        <v>120</v>
      </c>
      <c s="32">
        <v>1.2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351</v>
      </c>
    </row>
    <row r="202" spans="1:5" ht="25.5">
      <c r="A202" s="36" t="s">
        <v>51</v>
      </c>
      <c r="E202" s="37" t="s">
        <v>327</v>
      </c>
    </row>
    <row r="203" spans="1:5" ht="38.25">
      <c r="A203" t="s">
        <v>53</v>
      </c>
      <c r="E203" s="35" t="s">
        <v>352</v>
      </c>
    </row>
    <row r="204" spans="1:16" ht="12.75">
      <c r="A204" s="25" t="s">
        <v>45</v>
      </c>
      <c s="29" t="s">
        <v>353</v>
      </c>
      <c s="29" t="s">
        <v>354</v>
      </c>
      <c s="25" t="s">
        <v>47</v>
      </c>
      <c s="30" t="s">
        <v>355</v>
      </c>
      <c s="31" t="s">
        <v>338</v>
      </c>
      <c s="32">
        <v>1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356</v>
      </c>
    </row>
    <row r="206" spans="1:5" ht="25.5">
      <c r="A206" s="36" t="s">
        <v>51</v>
      </c>
      <c r="E206" s="37" t="s">
        <v>357</v>
      </c>
    </row>
    <row r="207" spans="1:5" ht="51">
      <c r="A207" t="s">
        <v>53</v>
      </c>
      <c r="E207" s="35" t="s">
        <v>358</v>
      </c>
    </row>
    <row r="208" spans="1:16" ht="12.75">
      <c r="A208" s="25" t="s">
        <v>45</v>
      </c>
      <c s="29" t="s">
        <v>359</v>
      </c>
      <c s="29" t="s">
        <v>360</v>
      </c>
      <c s="25" t="s">
        <v>47</v>
      </c>
      <c s="30" t="s">
        <v>361</v>
      </c>
      <c s="31" t="s">
        <v>120</v>
      </c>
      <c s="32">
        <v>1.2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362</v>
      </c>
    </row>
    <row r="210" spans="1:5" ht="25.5">
      <c r="A210" s="36" t="s">
        <v>51</v>
      </c>
      <c r="E210" s="37" t="s">
        <v>327</v>
      </c>
    </row>
    <row r="211" spans="1:5" ht="51">
      <c r="A211" t="s">
        <v>53</v>
      </c>
      <c r="E211" s="35" t="s">
        <v>363</v>
      </c>
    </row>
    <row r="212" spans="1:16" ht="12.75">
      <c r="A212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120</v>
      </c>
      <c s="32">
        <v>1.2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367</v>
      </c>
    </row>
    <row r="214" spans="1:5" ht="25.5">
      <c r="A214" s="36" t="s">
        <v>51</v>
      </c>
      <c r="E214" s="37" t="s">
        <v>327</v>
      </c>
    </row>
    <row r="215" spans="1:5" ht="25.5">
      <c r="A215" t="s">
        <v>53</v>
      </c>
      <c r="E215" s="35" t="s">
        <v>368</v>
      </c>
    </row>
    <row r="216" spans="1:18" ht="12.75" customHeight="1">
      <c r="A216" s="6" t="s">
        <v>43</v>
      </c>
      <c s="6"/>
      <c s="40" t="s">
        <v>40</v>
      </c>
      <c s="6"/>
      <c s="27" t="s">
        <v>369</v>
      </c>
      <c s="6"/>
      <c s="6"/>
      <c s="6"/>
      <c s="41">
        <f>0+Q216</f>
      </c>
      <c r="O216">
        <f>0+R216</f>
      </c>
      <c r="Q216">
        <f>0+I217+I221+I225+I229+I233+I237+I241+I245+I249+I253+I257</f>
      </c>
      <c>
        <f>0+O217+O221+O225+O229+O233+O237+O241+O245+O249+O253+O257</f>
      </c>
    </row>
    <row r="217" spans="1:16" ht="12.75">
      <c r="A217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120</v>
      </c>
      <c s="32">
        <v>18</v>
      </c>
      <c s="33">
        <v>0</v>
      </c>
      <c s="33">
        <f>ROUND(ROUND(H217,2)*ROUND(G217,3),2)</f>
      </c>
      <c r="O217">
        <f>(I217*21)/100</f>
      </c>
      <c t="s">
        <v>23</v>
      </c>
    </row>
    <row r="218" spans="1:5" ht="51">
      <c r="A218" s="34" t="s">
        <v>50</v>
      </c>
      <c r="E218" s="35" t="s">
        <v>373</v>
      </c>
    </row>
    <row r="219" spans="1:5" ht="12.75">
      <c r="A219" s="36" t="s">
        <v>51</v>
      </c>
      <c r="E219" s="37" t="s">
        <v>374</v>
      </c>
    </row>
    <row r="220" spans="1:5" ht="63.75">
      <c r="A220" t="s">
        <v>53</v>
      </c>
      <c r="E220" s="35" t="s">
        <v>375</v>
      </c>
    </row>
    <row r="221" spans="1:16" ht="12.75">
      <c r="A221" s="25" t="s">
        <v>45</v>
      </c>
      <c s="29" t="s">
        <v>376</v>
      </c>
      <c s="29" t="s">
        <v>377</v>
      </c>
      <c s="25" t="s">
        <v>47</v>
      </c>
      <c s="30" t="s">
        <v>378</v>
      </c>
      <c s="31" t="s">
        <v>338</v>
      </c>
      <c s="32">
        <v>1</v>
      </c>
      <c s="33">
        <v>0</v>
      </c>
      <c s="33">
        <f>ROUND(ROUND(H221,2)*ROUND(G221,3),2)</f>
      </c>
      <c r="O221">
        <f>(I221*21)/100</f>
      </c>
      <c t="s">
        <v>23</v>
      </c>
    </row>
    <row r="222" spans="1:5" ht="12.75">
      <c r="A222" s="34" t="s">
        <v>50</v>
      </c>
      <c r="E222" s="35" t="s">
        <v>47</v>
      </c>
    </row>
    <row r="223" spans="1:5" ht="12.75">
      <c r="A223" s="36" t="s">
        <v>51</v>
      </c>
      <c r="E223" s="37" t="s">
        <v>52</v>
      </c>
    </row>
    <row r="224" spans="1:5" ht="63.75">
      <c r="A224" t="s">
        <v>53</v>
      </c>
      <c r="E224" s="35" t="s">
        <v>379</v>
      </c>
    </row>
    <row r="225" spans="1:16" ht="25.5">
      <c r="A225" s="25" t="s">
        <v>45</v>
      </c>
      <c s="29" t="s">
        <v>380</v>
      </c>
      <c s="29" t="s">
        <v>381</v>
      </c>
      <c s="25" t="s">
        <v>47</v>
      </c>
      <c s="30" t="s">
        <v>382</v>
      </c>
      <c s="31" t="s">
        <v>338</v>
      </c>
      <c s="32">
        <v>1</v>
      </c>
      <c s="33">
        <v>0</v>
      </c>
      <c s="33">
        <f>ROUND(ROUND(H225,2)*ROUND(G225,3),2)</f>
      </c>
      <c r="O225">
        <f>(I225*21)/100</f>
      </c>
      <c t="s">
        <v>23</v>
      </c>
    </row>
    <row r="226" spans="1:5" ht="12.75">
      <c r="A226" s="34" t="s">
        <v>50</v>
      </c>
      <c r="E226" s="35" t="s">
        <v>383</v>
      </c>
    </row>
    <row r="227" spans="1:5" ht="12.75">
      <c r="A227" s="36" t="s">
        <v>51</v>
      </c>
      <c r="E227" s="37" t="s">
        <v>52</v>
      </c>
    </row>
    <row r="228" spans="1:5" ht="25.5">
      <c r="A228" t="s">
        <v>53</v>
      </c>
      <c r="E228" s="35" t="s">
        <v>384</v>
      </c>
    </row>
    <row r="229" spans="1:16" ht="25.5">
      <c r="A229" s="25" t="s">
        <v>45</v>
      </c>
      <c s="29" t="s">
        <v>385</v>
      </c>
      <c s="29" t="s">
        <v>386</v>
      </c>
      <c s="25" t="s">
        <v>47</v>
      </c>
      <c s="30" t="s">
        <v>387</v>
      </c>
      <c s="31" t="s">
        <v>98</v>
      </c>
      <c s="32">
        <v>324</v>
      </c>
      <c s="33">
        <v>0</v>
      </c>
      <c s="33">
        <f>ROUND(ROUND(H229,2)*ROUND(G229,3),2)</f>
      </c>
      <c r="O229">
        <f>(I229*21)/100</f>
      </c>
      <c t="s">
        <v>23</v>
      </c>
    </row>
    <row r="230" spans="1:5" ht="12.75">
      <c r="A230" s="34" t="s">
        <v>50</v>
      </c>
      <c r="E230" s="35" t="s">
        <v>47</v>
      </c>
    </row>
    <row r="231" spans="1:5" ht="191.25">
      <c r="A231" s="36" t="s">
        <v>51</v>
      </c>
      <c r="E231" s="37" t="s">
        <v>388</v>
      </c>
    </row>
    <row r="232" spans="1:5" ht="38.25">
      <c r="A232" t="s">
        <v>53</v>
      </c>
      <c r="E232" s="35" t="s">
        <v>389</v>
      </c>
    </row>
    <row r="233" spans="1:16" ht="12.75">
      <c r="A233" s="25" t="s">
        <v>45</v>
      </c>
      <c s="29" t="s">
        <v>390</v>
      </c>
      <c s="29" t="s">
        <v>391</v>
      </c>
      <c s="25" t="s">
        <v>47</v>
      </c>
      <c s="30" t="s">
        <v>392</v>
      </c>
      <c s="31" t="s">
        <v>98</v>
      </c>
      <c s="32">
        <v>324</v>
      </c>
      <c s="33">
        <v>0</v>
      </c>
      <c s="33">
        <f>ROUND(ROUND(H233,2)*ROUND(G233,3),2)</f>
      </c>
      <c r="O233">
        <f>(I233*21)/100</f>
      </c>
      <c t="s">
        <v>23</v>
      </c>
    </row>
    <row r="234" spans="1:5" ht="12.75">
      <c r="A234" s="34" t="s">
        <v>50</v>
      </c>
      <c r="E234" s="35" t="s">
        <v>47</v>
      </c>
    </row>
    <row r="235" spans="1:5" ht="191.25">
      <c r="A235" s="36" t="s">
        <v>51</v>
      </c>
      <c r="E235" s="37" t="s">
        <v>388</v>
      </c>
    </row>
    <row r="236" spans="1:5" ht="38.25">
      <c r="A236" t="s">
        <v>53</v>
      </c>
      <c r="E236" s="35" t="s">
        <v>389</v>
      </c>
    </row>
    <row r="237" spans="1:16" ht="12.75">
      <c r="A237" s="25" t="s">
        <v>45</v>
      </c>
      <c s="29" t="s">
        <v>393</v>
      </c>
      <c s="29" t="s">
        <v>394</v>
      </c>
      <c s="25" t="s">
        <v>271</v>
      </c>
      <c s="30" t="s">
        <v>395</v>
      </c>
      <c s="31" t="s">
        <v>120</v>
      </c>
      <c s="32">
        <v>351</v>
      </c>
      <c s="33">
        <v>0</v>
      </c>
      <c s="33">
        <f>ROUND(ROUND(H237,2)*ROUND(G237,3),2)</f>
      </c>
      <c r="O237">
        <f>(I237*21)/100</f>
      </c>
      <c t="s">
        <v>23</v>
      </c>
    </row>
    <row r="238" spans="1:5" ht="12.75">
      <c r="A238" s="34" t="s">
        <v>50</v>
      </c>
      <c r="E238" s="35" t="s">
        <v>396</v>
      </c>
    </row>
    <row r="239" spans="1:5" ht="12.75">
      <c r="A239" s="36" t="s">
        <v>51</v>
      </c>
      <c r="E239" s="37" t="s">
        <v>397</v>
      </c>
    </row>
    <row r="240" spans="1:5" ht="51">
      <c r="A240" t="s">
        <v>53</v>
      </c>
      <c r="E240" s="35" t="s">
        <v>398</v>
      </c>
    </row>
    <row r="241" spans="1:16" ht="12.75">
      <c r="A241" s="25" t="s">
        <v>45</v>
      </c>
      <c s="29" t="s">
        <v>399</v>
      </c>
      <c s="29" t="s">
        <v>394</v>
      </c>
      <c s="25" t="s">
        <v>277</v>
      </c>
      <c s="30" t="s">
        <v>395</v>
      </c>
      <c s="31" t="s">
        <v>120</v>
      </c>
      <c s="32">
        <v>6</v>
      </c>
      <c s="33">
        <v>0</v>
      </c>
      <c s="33">
        <f>ROUND(ROUND(H241,2)*ROUND(G241,3),2)</f>
      </c>
      <c r="O241">
        <f>(I241*21)/100</f>
      </c>
      <c t="s">
        <v>23</v>
      </c>
    </row>
    <row r="242" spans="1:5" ht="12.75">
      <c r="A242" s="34" t="s">
        <v>50</v>
      </c>
      <c r="E242" s="35" t="s">
        <v>400</v>
      </c>
    </row>
    <row r="243" spans="1:5" ht="25.5">
      <c r="A243" s="36" t="s">
        <v>51</v>
      </c>
      <c r="E243" s="37" t="s">
        <v>401</v>
      </c>
    </row>
    <row r="244" spans="1:5" ht="51">
      <c r="A244" t="s">
        <v>53</v>
      </c>
      <c r="E244" s="35" t="s">
        <v>402</v>
      </c>
    </row>
    <row r="245" spans="1:16" ht="12.75">
      <c r="A245" s="25" t="s">
        <v>45</v>
      </c>
      <c s="29" t="s">
        <v>403</v>
      </c>
      <c s="29" t="s">
        <v>404</v>
      </c>
      <c s="25" t="s">
        <v>47</v>
      </c>
      <c s="30" t="s">
        <v>405</v>
      </c>
      <c s="31" t="s">
        <v>120</v>
      </c>
      <c s="32">
        <v>9.6</v>
      </c>
      <c s="33">
        <v>0</v>
      </c>
      <c s="33">
        <f>ROUND(ROUND(H245,2)*ROUND(G245,3),2)</f>
      </c>
      <c r="O245">
        <f>(I245*21)/100</f>
      </c>
      <c t="s">
        <v>23</v>
      </c>
    </row>
    <row r="246" spans="1:5" ht="38.25">
      <c r="A246" s="34" t="s">
        <v>50</v>
      </c>
      <c r="E246" s="35" t="s">
        <v>406</v>
      </c>
    </row>
    <row r="247" spans="1:5" ht="12.75">
      <c r="A247" s="36" t="s">
        <v>51</v>
      </c>
      <c r="E247" s="37" t="s">
        <v>407</v>
      </c>
    </row>
    <row r="248" spans="1:5" ht="63.75">
      <c r="A248" t="s">
        <v>53</v>
      </c>
      <c r="E248" s="35" t="s">
        <v>408</v>
      </c>
    </row>
    <row r="249" spans="1:16" ht="12.75">
      <c r="A249" s="25" t="s">
        <v>45</v>
      </c>
      <c s="29" t="s">
        <v>409</v>
      </c>
      <c s="29" t="s">
        <v>410</v>
      </c>
      <c s="25" t="s">
        <v>47</v>
      </c>
      <c s="30" t="s">
        <v>411</v>
      </c>
      <c s="31" t="s">
        <v>120</v>
      </c>
      <c s="32">
        <v>275</v>
      </c>
      <c s="33">
        <v>0</v>
      </c>
      <c s="33">
        <f>ROUND(ROUND(H249,2)*ROUND(G249,3),2)</f>
      </c>
      <c r="O249">
        <f>(I249*21)/100</f>
      </c>
      <c t="s">
        <v>23</v>
      </c>
    </row>
    <row r="250" spans="1:5" ht="12.75">
      <c r="A250" s="34" t="s">
        <v>50</v>
      </c>
      <c r="E250" s="35" t="s">
        <v>412</v>
      </c>
    </row>
    <row r="251" spans="1:5" ht="12.75">
      <c r="A251" s="36" t="s">
        <v>51</v>
      </c>
      <c r="E251" s="37" t="s">
        <v>121</v>
      </c>
    </row>
    <row r="252" spans="1:5" ht="38.25">
      <c r="A252" t="s">
        <v>53</v>
      </c>
      <c r="E252" s="35" t="s">
        <v>413</v>
      </c>
    </row>
    <row r="253" spans="1:16" ht="12.75">
      <c r="A253" s="25" t="s">
        <v>45</v>
      </c>
      <c s="29" t="s">
        <v>414</v>
      </c>
      <c s="29" t="s">
        <v>415</v>
      </c>
      <c s="25" t="s">
        <v>47</v>
      </c>
      <c s="30" t="s">
        <v>416</v>
      </c>
      <c s="31" t="s">
        <v>84</v>
      </c>
      <c s="32">
        <v>13.72</v>
      </c>
      <c s="33">
        <v>0</v>
      </c>
      <c s="33">
        <f>ROUND(ROUND(H253,2)*ROUND(G253,3),2)</f>
      </c>
      <c r="O253">
        <f>(I253*21)/100</f>
      </c>
      <c t="s">
        <v>23</v>
      </c>
    </row>
    <row r="254" spans="1:5" ht="25.5">
      <c r="A254" s="34" t="s">
        <v>50</v>
      </c>
      <c r="E254" s="35" t="s">
        <v>417</v>
      </c>
    </row>
    <row r="255" spans="1:5" ht="12.75">
      <c r="A255" s="36" t="s">
        <v>51</v>
      </c>
      <c r="E255" s="37" t="s">
        <v>418</v>
      </c>
    </row>
    <row r="256" spans="1:5" ht="102">
      <c r="A256" t="s">
        <v>53</v>
      </c>
      <c r="E256" s="35" t="s">
        <v>419</v>
      </c>
    </row>
    <row r="257" spans="1:16" ht="12.75">
      <c r="A257" s="25" t="s">
        <v>45</v>
      </c>
      <c s="29" t="s">
        <v>420</v>
      </c>
      <c s="29" t="s">
        <v>421</v>
      </c>
      <c s="25" t="s">
        <v>47</v>
      </c>
      <c s="30" t="s">
        <v>422</v>
      </c>
      <c s="31" t="s">
        <v>84</v>
      </c>
      <c s="32">
        <v>17</v>
      </c>
      <c s="33">
        <v>0</v>
      </c>
      <c s="33">
        <f>ROUND(ROUND(H257,2)*ROUND(G257,3),2)</f>
      </c>
      <c r="O257">
        <f>(I257*21)/100</f>
      </c>
      <c t="s">
        <v>23</v>
      </c>
    </row>
    <row r="258" spans="1:5" ht="38.25">
      <c r="A258" s="34" t="s">
        <v>50</v>
      </c>
      <c r="E258" s="35" t="s">
        <v>423</v>
      </c>
    </row>
    <row r="259" spans="1:5" ht="12.75">
      <c r="A259" s="36" t="s">
        <v>51</v>
      </c>
      <c r="E259" s="37" t="s">
        <v>424</v>
      </c>
    </row>
    <row r="260" spans="1:5" ht="102">
      <c r="A260" t="s">
        <v>53</v>
      </c>
      <c r="E260" s="35" t="s">
        <v>419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0+O8+O33+O46+O55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425</v>
      </c>
      <c s="38">
        <f>0+I8+I33+I46+I55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425</v>
      </c>
      <c s="6"/>
      <c s="18" t="s">
        <v>426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25" t="s">
        <v>45</v>
      </c>
      <c s="29" t="s">
        <v>29</v>
      </c>
      <c s="29" t="s">
        <v>82</v>
      </c>
      <c s="25" t="s">
        <v>47</v>
      </c>
      <c s="30" t="s">
        <v>83</v>
      </c>
      <c s="31" t="s">
        <v>84</v>
      </c>
      <c s="32">
        <v>1.62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427</v>
      </c>
    </row>
    <row r="11" spans="1:5" ht="12.75">
      <c r="A11" s="36" t="s">
        <v>51</v>
      </c>
      <c r="E11" s="37" t="s">
        <v>428</v>
      </c>
    </row>
    <row r="12" spans="1:5" ht="25.5">
      <c r="A12" t="s">
        <v>53</v>
      </c>
      <c r="E12" s="35" t="s">
        <v>87</v>
      </c>
    </row>
    <row r="13" spans="1:16" ht="12.75">
      <c r="A13" s="25" t="s">
        <v>45</v>
      </c>
      <c s="29" t="s">
        <v>23</v>
      </c>
      <c s="29" t="s">
        <v>55</v>
      </c>
      <c s="25" t="s">
        <v>56</v>
      </c>
      <c s="30" t="s">
        <v>429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430</v>
      </c>
    </row>
    <row r="15" spans="1:5" ht="12.75">
      <c r="A15" s="36" t="s">
        <v>51</v>
      </c>
      <c r="E15" s="37" t="s">
        <v>52</v>
      </c>
    </row>
    <row r="16" spans="1:5" ht="38.25">
      <c r="A16" t="s">
        <v>53</v>
      </c>
      <c r="E16" s="35" t="s">
        <v>431</v>
      </c>
    </row>
    <row r="17" spans="1:16" ht="12.75">
      <c r="A17" s="25" t="s">
        <v>45</v>
      </c>
      <c s="29" t="s">
        <v>22</v>
      </c>
      <c s="29" t="s">
        <v>55</v>
      </c>
      <c s="25" t="s">
        <v>432</v>
      </c>
      <c s="30" t="s">
        <v>429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433</v>
      </c>
    </row>
    <row r="19" spans="1:5" ht="12.75">
      <c r="A19" s="36" t="s">
        <v>51</v>
      </c>
      <c r="E19" s="37" t="s">
        <v>52</v>
      </c>
    </row>
    <row r="20" spans="1:5" ht="38.25">
      <c r="A20" t="s">
        <v>53</v>
      </c>
      <c r="E20" s="35" t="s">
        <v>431</v>
      </c>
    </row>
    <row r="21" spans="1:16" ht="12.75">
      <c r="A21" s="25" t="s">
        <v>45</v>
      </c>
      <c s="29" t="s">
        <v>33</v>
      </c>
      <c s="29" t="s">
        <v>434</v>
      </c>
      <c s="25" t="s">
        <v>47</v>
      </c>
      <c s="30" t="s">
        <v>435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436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64</v>
      </c>
    </row>
    <row r="25" spans="1:16" ht="12.75">
      <c r="A25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437</v>
      </c>
    </row>
    <row r="27" spans="1:5" ht="12.75">
      <c r="A27" s="36" t="s">
        <v>51</v>
      </c>
      <c r="E27" s="37" t="s">
        <v>52</v>
      </c>
    </row>
    <row r="28" spans="1:5" ht="12.75">
      <c r="A28" t="s">
        <v>53</v>
      </c>
      <c r="E28" s="35" t="s">
        <v>64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438</v>
      </c>
    </row>
    <row r="31" spans="1:5" ht="12.75">
      <c r="A31" s="36" t="s">
        <v>51</v>
      </c>
      <c r="E31" s="37" t="s">
        <v>52</v>
      </c>
    </row>
    <row r="32" spans="1:5" ht="12.75">
      <c r="A32" t="s">
        <v>53</v>
      </c>
      <c r="E32" s="35" t="s">
        <v>75</v>
      </c>
    </row>
    <row r="33" spans="1:18" ht="12.75" customHeight="1">
      <c r="A33" s="6" t="s">
        <v>43</v>
      </c>
      <c s="6"/>
      <c s="40" t="s">
        <v>29</v>
      </c>
      <c s="6"/>
      <c s="27" t="s">
        <v>95</v>
      </c>
      <c s="6"/>
      <c s="6"/>
      <c s="6"/>
      <c s="41">
        <f>0+Q33</f>
      </c>
      <c r="O33">
        <f>0+R33</f>
      </c>
      <c r="Q33">
        <f>0+I34+I38+I42</f>
      </c>
      <c>
        <f>0+O34+O38+O42</f>
      </c>
    </row>
    <row r="34" spans="1:16" ht="12.75">
      <c r="A34" s="25" t="s">
        <v>45</v>
      </c>
      <c s="29" t="s">
        <v>112</v>
      </c>
      <c s="29" t="s">
        <v>146</v>
      </c>
      <c s="25" t="s">
        <v>47</v>
      </c>
      <c s="30" t="s">
        <v>147</v>
      </c>
      <c s="31" t="s">
        <v>84</v>
      </c>
      <c s="32">
        <v>5.85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63.75">
      <c r="A35" s="34" t="s">
        <v>50</v>
      </c>
      <c r="E35" s="35" t="s">
        <v>439</v>
      </c>
    </row>
    <row r="36" spans="1:5" ht="12.75">
      <c r="A36" s="36" t="s">
        <v>51</v>
      </c>
      <c r="E36" s="37" t="s">
        <v>440</v>
      </c>
    </row>
    <row r="37" spans="1:5" ht="318.75">
      <c r="A37" t="s">
        <v>53</v>
      </c>
      <c r="E37" s="35" t="s">
        <v>441</v>
      </c>
    </row>
    <row r="38" spans="1:16" ht="12.75">
      <c r="A38" s="25" t="s">
        <v>45</v>
      </c>
      <c s="29" t="s">
        <v>117</v>
      </c>
      <c s="29" t="s">
        <v>442</v>
      </c>
      <c s="25" t="s">
        <v>47</v>
      </c>
      <c s="30" t="s">
        <v>443</v>
      </c>
      <c s="31" t="s">
        <v>84</v>
      </c>
      <c s="32">
        <v>1.62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444</v>
      </c>
    </row>
    <row r="40" spans="1:5" ht="12.75">
      <c r="A40" s="36" t="s">
        <v>51</v>
      </c>
      <c r="E40" s="37" t="s">
        <v>428</v>
      </c>
    </row>
    <row r="41" spans="1:5" ht="191.25">
      <c r="A41" t="s">
        <v>53</v>
      </c>
      <c r="E41" s="35" t="s">
        <v>445</v>
      </c>
    </row>
    <row r="42" spans="1:16" ht="12.75">
      <c r="A42" s="25" t="s">
        <v>45</v>
      </c>
      <c s="29" t="s">
        <v>40</v>
      </c>
      <c s="29" t="s">
        <v>164</v>
      </c>
      <c s="25" t="s">
        <v>47</v>
      </c>
      <c s="30" t="s">
        <v>165</v>
      </c>
      <c s="31" t="s">
        <v>84</v>
      </c>
      <c s="32">
        <v>4.23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51">
      <c r="A43" s="34" t="s">
        <v>50</v>
      </c>
      <c r="E43" s="35" t="s">
        <v>446</v>
      </c>
    </row>
    <row r="44" spans="1:5" ht="12.75">
      <c r="A44" s="36" t="s">
        <v>51</v>
      </c>
      <c r="E44" s="37" t="s">
        <v>447</v>
      </c>
    </row>
    <row r="45" spans="1:5" ht="229.5">
      <c r="A45" t="s">
        <v>53</v>
      </c>
      <c r="E45" s="35" t="s">
        <v>448</v>
      </c>
    </row>
    <row r="46" spans="1:18" ht="12.75" customHeight="1">
      <c r="A46" s="6" t="s">
        <v>43</v>
      </c>
      <c s="6"/>
      <c s="40" t="s">
        <v>33</v>
      </c>
      <c s="6"/>
      <c s="27" t="s">
        <v>221</v>
      </c>
      <c s="6"/>
      <c s="6"/>
      <c s="6"/>
      <c s="41">
        <f>0+Q46</f>
      </c>
      <c r="O46">
        <f>0+R46</f>
      </c>
      <c r="Q46">
        <f>0+I47+I51</f>
      </c>
      <c>
        <f>0+O47+O51</f>
      </c>
    </row>
    <row r="47" spans="1:16" ht="12.75">
      <c r="A47" s="25" t="s">
        <v>45</v>
      </c>
      <c s="29" t="s">
        <v>42</v>
      </c>
      <c s="29" t="s">
        <v>229</v>
      </c>
      <c s="25" t="s">
        <v>47</v>
      </c>
      <c s="30" t="s">
        <v>230</v>
      </c>
      <c s="31" t="s">
        <v>84</v>
      </c>
      <c s="32">
        <v>0.45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449</v>
      </c>
    </row>
    <row r="49" spans="1:5" ht="12.75">
      <c r="A49" s="36" t="s">
        <v>51</v>
      </c>
      <c r="E49" s="37" t="s">
        <v>450</v>
      </c>
    </row>
    <row r="50" spans="1:5" ht="369.75">
      <c r="A50" t="s">
        <v>53</v>
      </c>
      <c r="E50" s="35" t="s">
        <v>238</v>
      </c>
    </row>
    <row r="51" spans="1:16" ht="12.75">
      <c r="A51" s="25" t="s">
        <v>45</v>
      </c>
      <c s="29" t="s">
        <v>133</v>
      </c>
      <c s="29" t="s">
        <v>234</v>
      </c>
      <c s="25" t="s">
        <v>47</v>
      </c>
      <c s="30" t="s">
        <v>235</v>
      </c>
      <c s="31" t="s">
        <v>84</v>
      </c>
      <c s="32">
        <v>1.17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451</v>
      </c>
    </row>
    <row r="53" spans="1:5" ht="12.75">
      <c r="A53" s="36" t="s">
        <v>51</v>
      </c>
      <c r="E53" s="37" t="s">
        <v>452</v>
      </c>
    </row>
    <row r="54" spans="1:5" ht="369.75">
      <c r="A54" t="s">
        <v>53</v>
      </c>
      <c r="E54" s="35" t="s">
        <v>238</v>
      </c>
    </row>
    <row r="55" spans="1:18" ht="12.75" customHeight="1">
      <c r="A55" s="6" t="s">
        <v>43</v>
      </c>
      <c s="6"/>
      <c s="40" t="s">
        <v>112</v>
      </c>
      <c s="6"/>
      <c s="27" t="s">
        <v>315</v>
      </c>
      <c s="6"/>
      <c s="6"/>
      <c s="6"/>
      <c s="41">
        <f>0+Q55</f>
      </c>
      <c r="O55">
        <f>0+R55</f>
      </c>
      <c r="Q55">
        <f>0+I56+I60+I64+I68+I72+I76</f>
      </c>
      <c>
        <f>0+O56+O60+O64+O68+O72+O76</f>
      </c>
    </row>
    <row r="56" spans="1:16" ht="12.75">
      <c r="A56" s="25" t="s">
        <v>45</v>
      </c>
      <c s="29" t="s">
        <v>139</v>
      </c>
      <c s="29" t="s">
        <v>453</v>
      </c>
      <c s="25" t="s">
        <v>47</v>
      </c>
      <c s="30" t="s">
        <v>454</v>
      </c>
      <c s="31" t="s">
        <v>120</v>
      </c>
      <c s="32">
        <v>9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38.25">
      <c r="A57" s="34" t="s">
        <v>50</v>
      </c>
      <c r="E57" s="35" t="s">
        <v>455</v>
      </c>
    </row>
    <row r="58" spans="1:5" ht="12.75">
      <c r="A58" s="36" t="s">
        <v>51</v>
      </c>
      <c r="E58" s="37" t="s">
        <v>456</v>
      </c>
    </row>
    <row r="59" spans="1:5" ht="102">
      <c r="A59" t="s">
        <v>53</v>
      </c>
      <c r="E59" s="35" t="s">
        <v>457</v>
      </c>
    </row>
    <row r="60" spans="1:16" ht="12.75">
      <c r="A60" s="25" t="s">
        <v>45</v>
      </c>
      <c s="29" t="s">
        <v>145</v>
      </c>
      <c s="29" t="s">
        <v>458</v>
      </c>
      <c s="25" t="s">
        <v>47</v>
      </c>
      <c s="30" t="s">
        <v>459</v>
      </c>
      <c s="31" t="s">
        <v>120</v>
      </c>
      <c s="32">
        <v>9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38.25">
      <c r="A61" s="34" t="s">
        <v>50</v>
      </c>
      <c r="E61" s="35" t="s">
        <v>460</v>
      </c>
    </row>
    <row r="62" spans="1:5" ht="12.75">
      <c r="A62" s="36" t="s">
        <v>51</v>
      </c>
      <c r="E62" s="37" t="s">
        <v>456</v>
      </c>
    </row>
    <row r="63" spans="1:5" ht="102">
      <c r="A63" t="s">
        <v>53</v>
      </c>
      <c r="E63" s="35" t="s">
        <v>457</v>
      </c>
    </row>
    <row r="64" spans="1:16" ht="12.75">
      <c r="A64" s="25" t="s">
        <v>45</v>
      </c>
      <c s="29" t="s">
        <v>151</v>
      </c>
      <c s="29" t="s">
        <v>461</v>
      </c>
      <c s="25" t="s">
        <v>47</v>
      </c>
      <c s="30" t="s">
        <v>462</v>
      </c>
      <c s="31" t="s">
        <v>120</v>
      </c>
      <c s="32">
        <v>18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38.25">
      <c r="A65" s="34" t="s">
        <v>50</v>
      </c>
      <c r="E65" s="35" t="s">
        <v>463</v>
      </c>
    </row>
    <row r="66" spans="1:5" ht="12.75">
      <c r="A66" s="36" t="s">
        <v>51</v>
      </c>
      <c r="E66" s="37" t="s">
        <v>464</v>
      </c>
    </row>
    <row r="67" spans="1:5" ht="140.25">
      <c r="A67" t="s">
        <v>53</v>
      </c>
      <c r="E67" s="35" t="s">
        <v>465</v>
      </c>
    </row>
    <row r="68" spans="1:16" ht="12.75">
      <c r="A68" s="25" t="s">
        <v>45</v>
      </c>
      <c s="29" t="s">
        <v>157</v>
      </c>
      <c s="29" t="s">
        <v>466</v>
      </c>
      <c s="25" t="s">
        <v>47</v>
      </c>
      <c s="30" t="s">
        <v>467</v>
      </c>
      <c s="31" t="s">
        <v>338</v>
      </c>
      <c s="32">
        <v>1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38.25">
      <c r="A69" s="34" t="s">
        <v>50</v>
      </c>
      <c r="E69" s="35" t="s">
        <v>468</v>
      </c>
    </row>
    <row r="70" spans="1:5" ht="12.75">
      <c r="A70" s="36" t="s">
        <v>51</v>
      </c>
      <c r="E70" s="37" t="s">
        <v>52</v>
      </c>
    </row>
    <row r="71" spans="1:5" ht="102">
      <c r="A71" t="s">
        <v>53</v>
      </c>
      <c r="E71" s="35" t="s">
        <v>469</v>
      </c>
    </row>
    <row r="72" spans="1:16" ht="12.75">
      <c r="A72" s="25" t="s">
        <v>45</v>
      </c>
      <c s="29" t="s">
        <v>163</v>
      </c>
      <c s="29" t="s">
        <v>470</v>
      </c>
      <c s="25" t="s">
        <v>47</v>
      </c>
      <c s="30" t="s">
        <v>471</v>
      </c>
      <c s="31" t="s">
        <v>338</v>
      </c>
      <c s="32">
        <v>1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38.25">
      <c r="A73" s="34" t="s">
        <v>50</v>
      </c>
      <c r="E73" s="35" t="s">
        <v>472</v>
      </c>
    </row>
    <row r="74" spans="1:5" ht="12.75">
      <c r="A74" s="36" t="s">
        <v>51</v>
      </c>
      <c r="E74" s="37" t="s">
        <v>52</v>
      </c>
    </row>
    <row r="75" spans="1:5" ht="102">
      <c r="A75" t="s">
        <v>53</v>
      </c>
      <c r="E75" s="35" t="s">
        <v>469</v>
      </c>
    </row>
    <row r="76" spans="1:16" ht="12.75">
      <c r="A76" s="25" t="s">
        <v>45</v>
      </c>
      <c s="29" t="s">
        <v>169</v>
      </c>
      <c s="29" t="s">
        <v>473</v>
      </c>
      <c s="25" t="s">
        <v>47</v>
      </c>
      <c s="30" t="s">
        <v>474</v>
      </c>
      <c s="31" t="s">
        <v>120</v>
      </c>
      <c s="32">
        <v>9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38.25">
      <c r="A77" s="34" t="s">
        <v>50</v>
      </c>
      <c r="E77" s="35" t="s">
        <v>475</v>
      </c>
    </row>
    <row r="78" spans="1:5" ht="12.75">
      <c r="A78" s="36" t="s">
        <v>51</v>
      </c>
      <c r="E78" s="37" t="s">
        <v>456</v>
      </c>
    </row>
    <row r="79" spans="1:5" ht="76.5">
      <c r="A79" t="s">
        <v>53</v>
      </c>
      <c r="E79" s="35" t="s">
        <v>476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0+O8+O37+O82+O87+O92+O121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477</v>
      </c>
      <c s="38">
        <f>0+I8+I37+I82+I87+I92+I121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477</v>
      </c>
      <c s="6"/>
      <c s="18" t="s">
        <v>478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82</v>
      </c>
      <c s="25" t="s">
        <v>47</v>
      </c>
      <c s="30" t="s">
        <v>83</v>
      </c>
      <c s="31" t="s">
        <v>84</v>
      </c>
      <c s="32">
        <v>27.013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479</v>
      </c>
    </row>
    <row r="11" spans="1:5" ht="12.75">
      <c r="A11" s="36" t="s">
        <v>51</v>
      </c>
      <c r="E11" s="37" t="s">
        <v>480</v>
      </c>
    </row>
    <row r="12" spans="1:5" ht="25.5">
      <c r="A12" t="s">
        <v>53</v>
      </c>
      <c r="E12" s="35" t="s">
        <v>87</v>
      </c>
    </row>
    <row r="13" spans="1:16" ht="12.75">
      <c r="A13" s="25" t="s">
        <v>45</v>
      </c>
      <c s="29" t="s">
        <v>23</v>
      </c>
      <c s="29" t="s">
        <v>481</v>
      </c>
      <c s="25" t="s">
        <v>47</v>
      </c>
      <c s="30" t="s">
        <v>482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483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484</v>
      </c>
    </row>
    <row r="17" spans="1:16" ht="25.5">
      <c r="A17" s="25" t="s">
        <v>45</v>
      </c>
      <c s="29" t="s">
        <v>22</v>
      </c>
      <c s="29" t="s">
        <v>485</v>
      </c>
      <c s="25" t="s">
        <v>47</v>
      </c>
      <c s="30" t="s">
        <v>486</v>
      </c>
      <c s="31" t="s">
        <v>89</v>
      </c>
      <c s="32">
        <v>0.025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25.5">
      <c r="A18" s="34" t="s">
        <v>50</v>
      </c>
      <c r="E18" s="35" t="s">
        <v>487</v>
      </c>
    </row>
    <row r="19" spans="1:5" ht="12.75">
      <c r="A19" s="36" t="s">
        <v>51</v>
      </c>
      <c r="E19" s="37" t="s">
        <v>488</v>
      </c>
    </row>
    <row r="20" spans="1:5" ht="140.25">
      <c r="A20" t="s">
        <v>53</v>
      </c>
      <c r="E20" s="35" t="s">
        <v>489</v>
      </c>
    </row>
    <row r="21" spans="1:16" ht="12.75">
      <c r="A21" s="25" t="s">
        <v>45</v>
      </c>
      <c s="29" t="s">
        <v>33</v>
      </c>
      <c s="29" t="s">
        <v>490</v>
      </c>
      <c s="25" t="s">
        <v>47</v>
      </c>
      <c s="30" t="s">
        <v>491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492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64</v>
      </c>
    </row>
    <row r="25" spans="1:16" ht="12.75">
      <c r="A25" s="25" t="s">
        <v>45</v>
      </c>
      <c s="29" t="s">
        <v>35</v>
      </c>
      <c s="29" t="s">
        <v>493</v>
      </c>
      <c s="25" t="s">
        <v>47</v>
      </c>
      <c s="30" t="s">
        <v>494</v>
      </c>
      <c s="31" t="s">
        <v>495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496</v>
      </c>
    </row>
    <row r="27" spans="1:5" ht="12.75">
      <c r="A27" s="36" t="s">
        <v>51</v>
      </c>
      <c r="E27" s="37" t="s">
        <v>52</v>
      </c>
    </row>
    <row r="28" spans="1:5" ht="12.75">
      <c r="A28" t="s">
        <v>53</v>
      </c>
      <c r="E28" s="35" t="s">
        <v>64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71</v>
      </c>
      <c s="31" t="s">
        <v>49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497</v>
      </c>
    </row>
    <row r="31" spans="1:5" ht="12.75">
      <c r="A31" s="36" t="s">
        <v>51</v>
      </c>
      <c r="E31" s="37" t="s">
        <v>52</v>
      </c>
    </row>
    <row r="32" spans="1:5" ht="12.75">
      <c r="A32" t="s">
        <v>53</v>
      </c>
      <c r="E32" s="35" t="s">
        <v>75</v>
      </c>
    </row>
    <row r="33" spans="1:16" ht="12.75">
      <c r="A33" s="25" t="s">
        <v>45</v>
      </c>
      <c s="29" t="s">
        <v>112</v>
      </c>
      <c s="29" t="s">
        <v>498</v>
      </c>
      <c s="25" t="s">
        <v>47</v>
      </c>
      <c s="30" t="s">
        <v>499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500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75</v>
      </c>
    </row>
    <row r="37" spans="1:18" ht="12.75" customHeight="1">
      <c r="A37" s="6" t="s">
        <v>43</v>
      </c>
      <c s="6"/>
      <c s="40" t="s">
        <v>29</v>
      </c>
      <c s="6"/>
      <c s="27" t="s">
        <v>95</v>
      </c>
      <c s="6"/>
      <c s="6"/>
      <c s="6"/>
      <c s="41">
        <f>0+Q37</f>
      </c>
      <c r="O37">
        <f>0+R37</f>
      </c>
      <c r="Q37">
        <f>0+I38+I42+I46+I50+I54+I58+I62+I66+I70+I74+I78</f>
      </c>
      <c>
        <f>0+O38+O42+O46+O50+O54+O58+O62+O66+O70+O74+O78</f>
      </c>
    </row>
    <row r="38" spans="1:16" ht="12.75">
      <c r="A38" s="25" t="s">
        <v>45</v>
      </c>
      <c s="29" t="s">
        <v>117</v>
      </c>
      <c s="29" t="s">
        <v>501</v>
      </c>
      <c s="25" t="s">
        <v>47</v>
      </c>
      <c s="30" t="s">
        <v>502</v>
      </c>
      <c s="31" t="s">
        <v>84</v>
      </c>
      <c s="32">
        <v>22.74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38.25">
      <c r="A39" s="34" t="s">
        <v>50</v>
      </c>
      <c r="E39" s="35" t="s">
        <v>503</v>
      </c>
    </row>
    <row r="40" spans="1:5" ht="12.75">
      <c r="A40" s="36" t="s">
        <v>51</v>
      </c>
      <c r="E40" s="37" t="s">
        <v>504</v>
      </c>
    </row>
    <row r="41" spans="1:5" ht="38.25">
      <c r="A41" t="s">
        <v>53</v>
      </c>
      <c r="E41" s="35" t="s">
        <v>505</v>
      </c>
    </row>
    <row r="42" spans="1:16" ht="12.75">
      <c r="A42" s="25" t="s">
        <v>45</v>
      </c>
      <c s="29" t="s">
        <v>40</v>
      </c>
      <c s="29" t="s">
        <v>506</v>
      </c>
      <c s="25" t="s">
        <v>47</v>
      </c>
      <c s="30" t="s">
        <v>507</v>
      </c>
      <c s="31" t="s">
        <v>84</v>
      </c>
      <c s="32">
        <v>71.659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63.75">
      <c r="A43" s="34" t="s">
        <v>50</v>
      </c>
      <c r="E43" s="35" t="s">
        <v>508</v>
      </c>
    </row>
    <row r="44" spans="1:5" ht="51">
      <c r="A44" s="36" t="s">
        <v>51</v>
      </c>
      <c r="E44" s="37" t="s">
        <v>509</v>
      </c>
    </row>
    <row r="45" spans="1:5" ht="306">
      <c r="A45" t="s">
        <v>53</v>
      </c>
      <c r="E45" s="35" t="s">
        <v>510</v>
      </c>
    </row>
    <row r="46" spans="1:16" ht="12.75">
      <c r="A46" s="25" t="s">
        <v>45</v>
      </c>
      <c s="29" t="s">
        <v>42</v>
      </c>
      <c s="29" t="s">
        <v>146</v>
      </c>
      <c s="25" t="s">
        <v>47</v>
      </c>
      <c s="30" t="s">
        <v>147</v>
      </c>
      <c s="31" t="s">
        <v>84</v>
      </c>
      <c s="32">
        <v>75.932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63.75">
      <c r="A47" s="34" t="s">
        <v>50</v>
      </c>
      <c r="E47" s="35" t="s">
        <v>511</v>
      </c>
    </row>
    <row r="48" spans="1:5" ht="63.75">
      <c r="A48" s="36" t="s">
        <v>51</v>
      </c>
      <c r="E48" s="37" t="s">
        <v>512</v>
      </c>
    </row>
    <row r="49" spans="1:5" ht="318.75">
      <c r="A49" t="s">
        <v>53</v>
      </c>
      <c r="E49" s="35" t="s">
        <v>441</v>
      </c>
    </row>
    <row r="50" spans="1:16" ht="12.75">
      <c r="A50" s="25" t="s">
        <v>45</v>
      </c>
      <c s="29" t="s">
        <v>133</v>
      </c>
      <c s="29" t="s">
        <v>442</v>
      </c>
      <c s="25" t="s">
        <v>47</v>
      </c>
      <c s="30" t="s">
        <v>443</v>
      </c>
      <c s="31" t="s">
        <v>84</v>
      </c>
      <c s="32">
        <v>98.672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38.25">
      <c r="A51" s="34" t="s">
        <v>50</v>
      </c>
      <c r="E51" s="35" t="s">
        <v>513</v>
      </c>
    </row>
    <row r="52" spans="1:5" ht="76.5">
      <c r="A52" s="36" t="s">
        <v>51</v>
      </c>
      <c r="E52" s="37" t="s">
        <v>514</v>
      </c>
    </row>
    <row r="53" spans="1:5" ht="191.25">
      <c r="A53" t="s">
        <v>53</v>
      </c>
      <c r="E53" s="35" t="s">
        <v>445</v>
      </c>
    </row>
    <row r="54" spans="1:16" ht="12.75">
      <c r="A54" s="25" t="s">
        <v>45</v>
      </c>
      <c s="29" t="s">
        <v>139</v>
      </c>
      <c s="29" t="s">
        <v>164</v>
      </c>
      <c s="25" t="s">
        <v>47</v>
      </c>
      <c s="30" t="s">
        <v>165</v>
      </c>
      <c s="31" t="s">
        <v>84</v>
      </c>
      <c s="32">
        <v>48.919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14.75">
      <c r="A55" s="34" t="s">
        <v>50</v>
      </c>
      <c r="E55" s="35" t="s">
        <v>515</v>
      </c>
    </row>
    <row r="56" spans="1:5" ht="38.25">
      <c r="A56" s="36" t="s">
        <v>51</v>
      </c>
      <c r="E56" s="37" t="s">
        <v>516</v>
      </c>
    </row>
    <row r="57" spans="1:5" ht="229.5">
      <c r="A57" t="s">
        <v>53</v>
      </c>
      <c r="E57" s="35" t="s">
        <v>517</v>
      </c>
    </row>
    <row r="58" spans="1:16" ht="12.75">
      <c r="A58" s="25" t="s">
        <v>45</v>
      </c>
      <c s="29" t="s">
        <v>145</v>
      </c>
      <c s="29" t="s">
        <v>170</v>
      </c>
      <c s="25" t="s">
        <v>47</v>
      </c>
      <c s="30" t="s">
        <v>171</v>
      </c>
      <c s="31" t="s">
        <v>84</v>
      </c>
      <c s="32">
        <v>16.818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89.25">
      <c r="A59" s="34" t="s">
        <v>50</v>
      </c>
      <c r="E59" s="35" t="s">
        <v>518</v>
      </c>
    </row>
    <row r="60" spans="1:5" ht="25.5">
      <c r="A60" s="36" t="s">
        <v>51</v>
      </c>
      <c r="E60" s="37" t="s">
        <v>519</v>
      </c>
    </row>
    <row r="61" spans="1:5" ht="293.25">
      <c r="A61" t="s">
        <v>53</v>
      </c>
      <c r="E61" s="35" t="s">
        <v>520</v>
      </c>
    </row>
    <row r="62" spans="1:16" ht="12.75">
      <c r="A62" s="25" t="s">
        <v>45</v>
      </c>
      <c s="29" t="s">
        <v>151</v>
      </c>
      <c s="29" t="s">
        <v>521</v>
      </c>
      <c s="25" t="s">
        <v>47</v>
      </c>
      <c s="30" t="s">
        <v>522</v>
      </c>
      <c s="31" t="s">
        <v>98</v>
      </c>
      <c s="32">
        <v>75.8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523</v>
      </c>
    </row>
    <row r="64" spans="1:5" ht="12.75">
      <c r="A64" s="36" t="s">
        <v>51</v>
      </c>
      <c r="E64" s="37" t="s">
        <v>524</v>
      </c>
    </row>
    <row r="65" spans="1:5" ht="12.75">
      <c r="A65" t="s">
        <v>53</v>
      </c>
      <c r="E65" s="35" t="s">
        <v>525</v>
      </c>
    </row>
    <row r="66" spans="1:16" ht="12.75">
      <c r="A66" s="25" t="s">
        <v>45</v>
      </c>
      <c s="29" t="s">
        <v>157</v>
      </c>
      <c s="29" t="s">
        <v>526</v>
      </c>
      <c s="25" t="s">
        <v>47</v>
      </c>
      <c s="30" t="s">
        <v>527</v>
      </c>
      <c s="31" t="s">
        <v>84</v>
      </c>
      <c s="32">
        <v>75.8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528</v>
      </c>
    </row>
    <row r="68" spans="1:5" ht="12.75">
      <c r="A68" s="36" t="s">
        <v>51</v>
      </c>
      <c r="E68" s="37" t="s">
        <v>529</v>
      </c>
    </row>
    <row r="69" spans="1:5" ht="38.25">
      <c r="A69" t="s">
        <v>53</v>
      </c>
      <c r="E69" s="35" t="s">
        <v>179</v>
      </c>
    </row>
    <row r="70" spans="1:16" ht="12.75">
      <c r="A70" s="25" t="s">
        <v>45</v>
      </c>
      <c s="29" t="s">
        <v>163</v>
      </c>
      <c s="29" t="s">
        <v>530</v>
      </c>
      <c s="25" t="s">
        <v>47</v>
      </c>
      <c s="30" t="s">
        <v>531</v>
      </c>
      <c s="31" t="s">
        <v>98</v>
      </c>
      <c s="32">
        <v>75.8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532</v>
      </c>
    </row>
    <row r="72" spans="1:5" ht="12.75">
      <c r="A72" s="36" t="s">
        <v>51</v>
      </c>
      <c r="E72" s="37" t="s">
        <v>533</v>
      </c>
    </row>
    <row r="73" spans="1:5" ht="25.5">
      <c r="A73" t="s">
        <v>53</v>
      </c>
      <c r="E73" s="35" t="s">
        <v>534</v>
      </c>
    </row>
    <row r="74" spans="1:16" ht="12.75">
      <c r="A74" s="25" t="s">
        <v>45</v>
      </c>
      <c s="29" t="s">
        <v>169</v>
      </c>
      <c s="29" t="s">
        <v>535</v>
      </c>
      <c s="25" t="s">
        <v>47</v>
      </c>
      <c s="30" t="s">
        <v>536</v>
      </c>
      <c s="31" t="s">
        <v>98</v>
      </c>
      <c s="32">
        <v>227.4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25.5">
      <c r="A75" s="34" t="s">
        <v>50</v>
      </c>
      <c r="E75" s="35" t="s">
        <v>537</v>
      </c>
    </row>
    <row r="76" spans="1:5" ht="12.75">
      <c r="A76" s="36" t="s">
        <v>51</v>
      </c>
      <c r="E76" s="37" t="s">
        <v>538</v>
      </c>
    </row>
    <row r="77" spans="1:5" ht="38.25">
      <c r="A77" t="s">
        <v>53</v>
      </c>
      <c r="E77" s="35" t="s">
        <v>539</v>
      </c>
    </row>
    <row r="78" spans="1:16" ht="12.75">
      <c r="A78" s="25" t="s">
        <v>45</v>
      </c>
      <c s="29" t="s">
        <v>175</v>
      </c>
      <c s="29" t="s">
        <v>540</v>
      </c>
      <c s="25" t="s">
        <v>47</v>
      </c>
      <c s="30" t="s">
        <v>541</v>
      </c>
      <c s="31" t="s">
        <v>98</v>
      </c>
      <c s="32">
        <v>75.8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532</v>
      </c>
    </row>
    <row r="80" spans="1:5" ht="12.75">
      <c r="A80" s="36" t="s">
        <v>51</v>
      </c>
      <c r="E80" s="37" t="s">
        <v>533</v>
      </c>
    </row>
    <row r="81" spans="1:5" ht="25.5">
      <c r="A81" t="s">
        <v>53</v>
      </c>
      <c r="E81" s="35" t="s">
        <v>542</v>
      </c>
    </row>
    <row r="82" spans="1:18" ht="12.75" customHeight="1">
      <c r="A82" s="6" t="s">
        <v>43</v>
      </c>
      <c s="6"/>
      <c s="40" t="s">
        <v>23</v>
      </c>
      <c s="6"/>
      <c s="27" t="s">
        <v>185</v>
      </c>
      <c s="6"/>
      <c s="6"/>
      <c s="6"/>
      <c s="41">
        <f>0+Q82</f>
      </c>
      <c r="O82">
        <f>0+R82</f>
      </c>
      <c r="Q82">
        <f>0+I83</f>
      </c>
      <c>
        <f>0+O83</f>
      </c>
    </row>
    <row r="83" spans="1:16" ht="12.75">
      <c r="A83" s="25" t="s">
        <v>45</v>
      </c>
      <c s="29" t="s">
        <v>180</v>
      </c>
      <c s="29" t="s">
        <v>543</v>
      </c>
      <c s="25" t="s">
        <v>47</v>
      </c>
      <c s="30" t="s">
        <v>544</v>
      </c>
      <c s="31" t="s">
        <v>120</v>
      </c>
      <c s="32">
        <v>33.97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51">
      <c r="A84" s="34" t="s">
        <v>50</v>
      </c>
      <c r="E84" s="35" t="s">
        <v>545</v>
      </c>
    </row>
    <row r="85" spans="1:5" ht="12.75">
      <c r="A85" s="36" t="s">
        <v>51</v>
      </c>
      <c r="E85" s="37" t="s">
        <v>546</v>
      </c>
    </row>
    <row r="86" spans="1:5" ht="165.75">
      <c r="A86" t="s">
        <v>53</v>
      </c>
      <c r="E86" s="35" t="s">
        <v>191</v>
      </c>
    </row>
    <row r="87" spans="1:18" ht="12.75" customHeight="1">
      <c r="A87" s="6" t="s">
        <v>43</v>
      </c>
      <c s="6"/>
      <c s="40" t="s">
        <v>33</v>
      </c>
      <c s="6"/>
      <c s="27" t="s">
        <v>221</v>
      </c>
      <c s="6"/>
      <c s="6"/>
      <c s="6"/>
      <c s="41">
        <f>0+Q87</f>
      </c>
      <c r="O87">
        <f>0+R87</f>
      </c>
      <c r="Q87">
        <f>0+I88</f>
      </c>
      <c>
        <f>0+O88</f>
      </c>
    </row>
    <row r="88" spans="1:16" ht="12.75">
      <c r="A88" s="25" t="s">
        <v>45</v>
      </c>
      <c s="29" t="s">
        <v>186</v>
      </c>
      <c s="29" t="s">
        <v>246</v>
      </c>
      <c s="25" t="s">
        <v>47</v>
      </c>
      <c s="30" t="s">
        <v>247</v>
      </c>
      <c s="31" t="s">
        <v>84</v>
      </c>
      <c s="32">
        <v>4.415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25.5">
      <c r="A89" s="34" t="s">
        <v>50</v>
      </c>
      <c r="E89" s="35" t="s">
        <v>547</v>
      </c>
    </row>
    <row r="90" spans="1:5" ht="12.75">
      <c r="A90" s="36" t="s">
        <v>51</v>
      </c>
      <c r="E90" s="37" t="s">
        <v>548</v>
      </c>
    </row>
    <row r="91" spans="1:5" ht="38.25">
      <c r="A91" t="s">
        <v>53</v>
      </c>
      <c r="E91" s="35" t="s">
        <v>549</v>
      </c>
    </row>
    <row r="92" spans="1:18" ht="12.75" customHeight="1">
      <c r="A92" s="6" t="s">
        <v>43</v>
      </c>
      <c s="6"/>
      <c s="40" t="s">
        <v>117</v>
      </c>
      <c s="6"/>
      <c s="27" t="s">
        <v>322</v>
      </c>
      <c s="6"/>
      <c s="6"/>
      <c s="6"/>
      <c s="41">
        <f>0+Q92</f>
      </c>
      <c r="O92">
        <f>0+R92</f>
      </c>
      <c r="Q92">
        <f>0+I93+I97+I101+I105+I109+I113+I117</f>
      </c>
      <c>
        <f>0+O93+O97+O101+O105+O109+O113+O117</f>
      </c>
    </row>
    <row r="93" spans="1:16" ht="12.75">
      <c r="A93" s="25" t="s">
        <v>45</v>
      </c>
      <c s="29" t="s">
        <v>192</v>
      </c>
      <c s="29" t="s">
        <v>550</v>
      </c>
      <c s="25" t="s">
        <v>47</v>
      </c>
      <c s="30" t="s">
        <v>551</v>
      </c>
      <c s="31" t="s">
        <v>120</v>
      </c>
      <c s="32">
        <v>33.97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25.5">
      <c r="A94" s="34" t="s">
        <v>50</v>
      </c>
      <c r="E94" s="35" t="s">
        <v>552</v>
      </c>
    </row>
    <row r="95" spans="1:5" ht="12.75">
      <c r="A95" s="36" t="s">
        <v>51</v>
      </c>
      <c r="E95" s="37" t="s">
        <v>553</v>
      </c>
    </row>
    <row r="96" spans="1:5" ht="255">
      <c r="A96" t="s">
        <v>53</v>
      </c>
      <c r="E96" s="35" t="s">
        <v>554</v>
      </c>
    </row>
    <row r="97" spans="1:16" ht="12.75">
      <c r="A97" s="25" t="s">
        <v>45</v>
      </c>
      <c s="29" t="s">
        <v>198</v>
      </c>
      <c s="29" t="s">
        <v>555</v>
      </c>
      <c s="25" t="s">
        <v>47</v>
      </c>
      <c s="30" t="s">
        <v>556</v>
      </c>
      <c s="31" t="s">
        <v>120</v>
      </c>
      <c s="32">
        <v>6.35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557</v>
      </c>
    </row>
    <row r="99" spans="1:5" ht="12.75">
      <c r="A99" s="36" t="s">
        <v>51</v>
      </c>
      <c r="E99" s="37" t="s">
        <v>558</v>
      </c>
    </row>
    <row r="100" spans="1:5" ht="242.25">
      <c r="A100" t="s">
        <v>53</v>
      </c>
      <c r="E100" s="35" t="s">
        <v>559</v>
      </c>
    </row>
    <row r="101" spans="1:16" ht="12.75">
      <c r="A101" s="25" t="s">
        <v>45</v>
      </c>
      <c s="29" t="s">
        <v>203</v>
      </c>
      <c s="29" t="s">
        <v>560</v>
      </c>
      <c s="25" t="s">
        <v>47</v>
      </c>
      <c s="30" t="s">
        <v>561</v>
      </c>
      <c s="31" t="s">
        <v>120</v>
      </c>
      <c s="32">
        <v>6.35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38.25">
      <c r="A102" s="34" t="s">
        <v>50</v>
      </c>
      <c r="E102" s="35" t="s">
        <v>562</v>
      </c>
    </row>
    <row r="103" spans="1:5" ht="12.75">
      <c r="A103" s="36" t="s">
        <v>51</v>
      </c>
      <c r="E103" s="37" t="s">
        <v>563</v>
      </c>
    </row>
    <row r="104" spans="1:5" ht="51">
      <c r="A104" t="s">
        <v>53</v>
      </c>
      <c r="E104" s="35" t="s">
        <v>564</v>
      </c>
    </row>
    <row r="105" spans="1:16" ht="12.75">
      <c r="A105" s="25" t="s">
        <v>45</v>
      </c>
      <c s="29" t="s">
        <v>210</v>
      </c>
      <c s="29" t="s">
        <v>565</v>
      </c>
      <c s="25" t="s">
        <v>47</v>
      </c>
      <c s="30" t="s">
        <v>566</v>
      </c>
      <c s="31" t="s">
        <v>120</v>
      </c>
      <c s="32">
        <v>35.669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567</v>
      </c>
    </row>
    <row r="107" spans="1:5" ht="12.75">
      <c r="A107" s="36" t="s">
        <v>51</v>
      </c>
      <c r="E107" s="37" t="s">
        <v>568</v>
      </c>
    </row>
    <row r="108" spans="1:5" ht="51">
      <c r="A108" t="s">
        <v>53</v>
      </c>
      <c r="E108" s="35" t="s">
        <v>569</v>
      </c>
    </row>
    <row r="109" spans="1:16" ht="12.75">
      <c r="A109" s="25" t="s">
        <v>45</v>
      </c>
      <c s="29" t="s">
        <v>216</v>
      </c>
      <c s="29" t="s">
        <v>349</v>
      </c>
      <c s="25" t="s">
        <v>47</v>
      </c>
      <c s="30" t="s">
        <v>350</v>
      </c>
      <c s="31" t="s">
        <v>120</v>
      </c>
      <c s="32">
        <v>33.97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570</v>
      </c>
    </row>
    <row r="111" spans="1:5" ht="12.75">
      <c r="A111" s="36" t="s">
        <v>51</v>
      </c>
      <c r="E111" s="37" t="s">
        <v>553</v>
      </c>
    </row>
    <row r="112" spans="1:5" ht="38.25">
      <c r="A112" t="s">
        <v>53</v>
      </c>
      <c r="E112" s="35" t="s">
        <v>352</v>
      </c>
    </row>
    <row r="113" spans="1:16" ht="12.75">
      <c r="A113" s="25" t="s">
        <v>45</v>
      </c>
      <c s="29" t="s">
        <v>222</v>
      </c>
      <c s="29" t="s">
        <v>571</v>
      </c>
      <c s="25" t="s">
        <v>47</v>
      </c>
      <c s="30" t="s">
        <v>572</v>
      </c>
      <c s="31" t="s">
        <v>338</v>
      </c>
      <c s="32">
        <v>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12.75">
      <c r="A114" s="34" t="s">
        <v>50</v>
      </c>
      <c r="E114" s="35" t="s">
        <v>573</v>
      </c>
    </row>
    <row r="115" spans="1:5" ht="12.75">
      <c r="A115" s="36" t="s">
        <v>51</v>
      </c>
      <c r="E115" s="37" t="s">
        <v>574</v>
      </c>
    </row>
    <row r="116" spans="1:5" ht="51">
      <c r="A116" t="s">
        <v>53</v>
      </c>
      <c r="E116" s="35" t="s">
        <v>358</v>
      </c>
    </row>
    <row r="117" spans="1:16" ht="12.75">
      <c r="A117" s="25" t="s">
        <v>45</v>
      </c>
      <c s="29" t="s">
        <v>228</v>
      </c>
      <c s="29" t="s">
        <v>575</v>
      </c>
      <c s="25" t="s">
        <v>47</v>
      </c>
      <c s="30" t="s">
        <v>576</v>
      </c>
      <c s="31" t="s">
        <v>120</v>
      </c>
      <c s="32">
        <v>33.97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12.75">
      <c r="A118" s="34" t="s">
        <v>50</v>
      </c>
      <c r="E118" s="35" t="s">
        <v>577</v>
      </c>
    </row>
    <row r="119" spans="1:5" ht="12.75">
      <c r="A119" s="36" t="s">
        <v>51</v>
      </c>
      <c r="E119" s="37" t="s">
        <v>553</v>
      </c>
    </row>
    <row r="120" spans="1:5" ht="51">
      <c r="A120" t="s">
        <v>53</v>
      </c>
      <c r="E120" s="35" t="s">
        <v>363</v>
      </c>
    </row>
    <row r="121" spans="1:18" ht="12.75" customHeight="1">
      <c r="A121" s="6" t="s">
        <v>43</v>
      </c>
      <c s="6"/>
      <c s="40" t="s">
        <v>40</v>
      </c>
      <c s="6"/>
      <c s="27" t="s">
        <v>369</v>
      </c>
      <c s="6"/>
      <c s="6"/>
      <c s="6"/>
      <c s="41">
        <f>0+Q121</f>
      </c>
      <c r="O121">
        <f>0+R121</f>
      </c>
      <c r="Q121">
        <f>0+I122+I126+I130</f>
      </c>
      <c>
        <f>0+O122+O126+O130</f>
      </c>
    </row>
    <row r="122" spans="1:16" ht="12.75">
      <c r="A122" s="25" t="s">
        <v>45</v>
      </c>
      <c s="29" t="s">
        <v>233</v>
      </c>
      <c s="29" t="s">
        <v>578</v>
      </c>
      <c s="25" t="s">
        <v>47</v>
      </c>
      <c s="30" t="s">
        <v>579</v>
      </c>
      <c s="31" t="s">
        <v>338</v>
      </c>
      <c s="32">
        <v>5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25.5">
      <c r="A123" s="34" t="s">
        <v>50</v>
      </c>
      <c r="E123" s="35" t="s">
        <v>580</v>
      </c>
    </row>
    <row r="124" spans="1:5" ht="12.75">
      <c r="A124" s="36" t="s">
        <v>51</v>
      </c>
      <c r="E124" s="37" t="s">
        <v>581</v>
      </c>
    </row>
    <row r="125" spans="1:5" ht="38.25">
      <c r="A125" t="s">
        <v>53</v>
      </c>
      <c r="E125" s="35" t="s">
        <v>352</v>
      </c>
    </row>
    <row r="126" spans="1:16" ht="12.75">
      <c r="A126" s="25" t="s">
        <v>45</v>
      </c>
      <c s="29" t="s">
        <v>239</v>
      </c>
      <c s="29" t="s">
        <v>582</v>
      </c>
      <c s="25" t="s">
        <v>47</v>
      </c>
      <c s="30" t="s">
        <v>583</v>
      </c>
      <c s="31" t="s">
        <v>120</v>
      </c>
      <c s="32">
        <v>11.55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25.5">
      <c r="A127" s="34" t="s">
        <v>50</v>
      </c>
      <c r="E127" s="35" t="s">
        <v>584</v>
      </c>
    </row>
    <row r="128" spans="1:5" ht="12.75">
      <c r="A128" s="36" t="s">
        <v>51</v>
      </c>
      <c r="E128" s="37" t="s">
        <v>585</v>
      </c>
    </row>
    <row r="129" spans="1:5" ht="76.5">
      <c r="A129" t="s">
        <v>53</v>
      </c>
      <c r="E129" s="35" t="s">
        <v>586</v>
      </c>
    </row>
    <row r="130" spans="1:16" ht="12.75">
      <c r="A130" s="25" t="s">
        <v>45</v>
      </c>
      <c s="29" t="s">
        <v>245</v>
      </c>
      <c s="29" t="s">
        <v>587</v>
      </c>
      <c s="25" t="s">
        <v>47</v>
      </c>
      <c s="30" t="s">
        <v>588</v>
      </c>
      <c s="31" t="s">
        <v>120</v>
      </c>
      <c s="32">
        <v>45.52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14.75">
      <c r="A131" s="34" t="s">
        <v>50</v>
      </c>
      <c r="E131" s="35" t="s">
        <v>589</v>
      </c>
    </row>
    <row r="132" spans="1:5" ht="38.25">
      <c r="A132" s="36" t="s">
        <v>51</v>
      </c>
      <c r="E132" s="37" t="s">
        <v>590</v>
      </c>
    </row>
    <row r="133" spans="1:5" ht="76.5">
      <c r="A133" t="s">
        <v>53</v>
      </c>
      <c r="E133" s="35" t="s">
        <v>591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